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360" windowWidth="19815" windowHeight="7650" activeTab="2"/>
  </bookViews>
  <sheets>
    <sheet name="NILAI" sheetId="1" r:id="rId1"/>
    <sheet name="Sheet2" sheetId="2" state="hidden" r:id="rId2"/>
    <sheet name="Cetak" sheetId="3" r:id="rId3"/>
  </sheets>
  <definedNames>
    <definedName name="data">OFFSET(NILAI!$O$2,0,0,COUNTA(NILAI!$O:$O),1)</definedName>
    <definedName name="PAS">OFFSET(NILAI!$O$2:$Q$35,0,0,COUNTM(NILAI!$O:$O)-1,3)</definedName>
    <definedName name="Remed">OFFSET(NILAI!$T$2,0,0,COUNTA(NILAI!$T:$T),1)</definedName>
  </definedNames>
  <calcPr calcId="144525"/>
</workbook>
</file>

<file path=xl/calcChain.xml><?xml version="1.0" encoding="utf-8"?>
<calcChain xmlns="http://schemas.openxmlformats.org/spreadsheetml/2006/main">
  <c r="F47" i="3" l="1"/>
  <c r="F46" i="3"/>
  <c r="B10" i="1" l="1" a="1"/>
  <c r="B10" i="1" s="1"/>
  <c r="B9" i="3"/>
  <c r="B6" i="3"/>
  <c r="B7" i="3"/>
  <c r="B8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5" i="3"/>
  <c r="G1" i="3"/>
  <c r="A36" i="3"/>
  <c r="A37" i="3"/>
  <c r="A38" i="3"/>
  <c r="A30" i="3"/>
  <c r="A31" i="3"/>
  <c r="A32" i="3"/>
  <c r="A33" i="3"/>
  <c r="A34" i="3"/>
  <c r="A3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5" i="3"/>
  <c r="AC20" i="1" l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" i="1"/>
  <c r="B17" i="1" a="1"/>
  <c r="B17" i="1" s="1"/>
  <c r="D17" i="1" s="1"/>
  <c r="B24" i="1" l="1" a="1"/>
  <c r="B24" i="1" s="1"/>
  <c r="D24" i="1" s="1"/>
  <c r="AB2" i="1" l="1"/>
  <c r="AD2" i="1" s="1"/>
  <c r="AB8" i="1"/>
  <c r="AD8" i="1" s="1"/>
  <c r="AB4" i="1"/>
  <c r="AB5" i="1"/>
  <c r="AD5" i="1" s="1"/>
  <c r="AD42" i="1"/>
  <c r="AD43" i="1"/>
  <c r="AD4" i="1"/>
  <c r="AC36" i="1"/>
  <c r="AC37" i="1"/>
  <c r="AC38" i="1"/>
  <c r="AC39" i="1"/>
  <c r="AC40" i="1"/>
  <c r="AC41" i="1"/>
  <c r="AB14" i="1"/>
  <c r="AD14" i="1" s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D32" i="1" s="1"/>
  <c r="AB33" i="1"/>
  <c r="AB34" i="1"/>
  <c r="AB35" i="1"/>
  <c r="AB36" i="1"/>
  <c r="AD36" i="1" s="1"/>
  <c r="AB37" i="1"/>
  <c r="AD37" i="1" s="1"/>
  <c r="AB38" i="1"/>
  <c r="AD38" i="1" s="1"/>
  <c r="AB39" i="1"/>
  <c r="AD39" i="1" s="1"/>
  <c r="AB40" i="1"/>
  <c r="AD40" i="1" s="1"/>
  <c r="AB41" i="1"/>
  <c r="AD41" i="1" s="1"/>
  <c r="AB3" i="1"/>
  <c r="AD3" i="1" s="1"/>
  <c r="AB6" i="1"/>
  <c r="AD6" i="1" s="1"/>
  <c r="AB7" i="1"/>
  <c r="AD7" i="1" s="1"/>
  <c r="AB9" i="1"/>
  <c r="AD9" i="1" s="1"/>
  <c r="AB10" i="1"/>
  <c r="AD10" i="1" s="1"/>
  <c r="AB11" i="1"/>
  <c r="AD11" i="1" s="1"/>
  <c r="AB12" i="1"/>
  <c r="AD12" i="1" s="1"/>
  <c r="AB13" i="1"/>
  <c r="AD13" i="1" s="1"/>
  <c r="AD35" i="1" l="1"/>
  <c r="AD33" i="1"/>
  <c r="AD31" i="1"/>
  <c r="AD29" i="1"/>
  <c r="AD27" i="1"/>
  <c r="AD25" i="1"/>
  <c r="AD23" i="1"/>
  <c r="AD21" i="1"/>
  <c r="AD19" i="1"/>
  <c r="AD17" i="1"/>
  <c r="AD15" i="1"/>
  <c r="AD34" i="1"/>
  <c r="AD30" i="1"/>
  <c r="AD28" i="1"/>
  <c r="AD26" i="1"/>
  <c r="AD24" i="1"/>
  <c r="AD22" i="1"/>
  <c r="AD20" i="1"/>
  <c r="AD18" i="1"/>
  <c r="AD16" i="1"/>
  <c r="F3" i="1" a="1"/>
  <c r="F3" i="1" s="1"/>
  <c r="G3" i="1" s="1"/>
  <c r="F4" i="1" a="1"/>
  <c r="F4" i="1" s="1"/>
  <c r="G4" i="1" s="1"/>
  <c r="F5" i="1" a="1"/>
  <c r="F5" i="1" s="1"/>
  <c r="G5" i="1" s="1"/>
  <c r="F6" i="1" a="1"/>
  <c r="F6" i="1" s="1"/>
  <c r="G6" i="1" s="1"/>
  <c r="F7" i="1" a="1"/>
  <c r="F7" i="1" s="1"/>
  <c r="G7" i="1" s="1"/>
  <c r="F8" i="1" a="1"/>
  <c r="F8" i="1" s="1"/>
  <c r="G8" i="1" s="1"/>
  <c r="F9" i="1" a="1"/>
  <c r="F9" i="1" s="1"/>
  <c r="G9" i="1" s="1"/>
  <c r="F10" i="1" a="1"/>
  <c r="F10" i="1" s="1"/>
  <c r="G10" i="1" s="1"/>
  <c r="F11" i="1" a="1"/>
  <c r="F11" i="1" s="1"/>
  <c r="G11" i="1" s="1"/>
  <c r="F12" i="1" a="1"/>
  <c r="F12" i="1" s="1"/>
  <c r="G12" i="1" s="1"/>
  <c r="F13" i="1" a="1"/>
  <c r="F13" i="1" s="1"/>
  <c r="G13" i="1" s="1"/>
  <c r="F14" i="1" a="1"/>
  <c r="F14" i="1" s="1"/>
  <c r="G14" i="1" s="1"/>
  <c r="F15" i="1" a="1"/>
  <c r="F15" i="1" s="1"/>
  <c r="G15" i="1" s="1"/>
  <c r="F16" i="1" a="1"/>
  <c r="F16" i="1" s="1"/>
  <c r="G16" i="1" s="1"/>
  <c r="F17" i="1" a="1"/>
  <c r="F17" i="1" s="1"/>
  <c r="G17" i="1" s="1"/>
  <c r="F18" i="1" a="1"/>
  <c r="F18" i="1" s="1"/>
  <c r="G18" i="1" s="1"/>
  <c r="F19" i="1" a="1"/>
  <c r="F19" i="1" s="1"/>
  <c r="G19" i="1" s="1"/>
  <c r="F20" i="1" a="1"/>
  <c r="F20" i="1" s="1"/>
  <c r="G20" i="1" s="1"/>
  <c r="F21" i="1" a="1"/>
  <c r="F21" i="1" s="1"/>
  <c r="G21" i="1" s="1"/>
  <c r="F22" i="1" a="1"/>
  <c r="F22" i="1" s="1"/>
  <c r="G22" i="1" s="1"/>
  <c r="F23" i="1" a="1"/>
  <c r="F23" i="1" s="1"/>
  <c r="G23" i="1" s="1"/>
  <c r="F24" i="1" a="1"/>
  <c r="F24" i="1" s="1"/>
  <c r="G24" i="1" s="1"/>
  <c r="F25" i="1" a="1"/>
  <c r="F25" i="1" s="1"/>
  <c r="G25" i="1" s="1"/>
  <c r="F26" i="1" a="1"/>
  <c r="F26" i="1" s="1"/>
  <c r="G26" i="1" s="1"/>
  <c r="F27" i="1" a="1"/>
  <c r="F27" i="1" s="1"/>
  <c r="G27" i="1" s="1"/>
  <c r="F28" i="1" a="1"/>
  <c r="F28" i="1" s="1"/>
  <c r="G28" i="1" s="1"/>
  <c r="F29" i="1" a="1"/>
  <c r="F29" i="1" s="1"/>
  <c r="G29" i="1" s="1"/>
  <c r="F30" i="1" a="1"/>
  <c r="F30" i="1" s="1"/>
  <c r="G30" i="1" s="1"/>
  <c r="F31" i="1" a="1"/>
  <c r="F31" i="1" s="1"/>
  <c r="G31" i="1" s="1"/>
  <c r="F32" i="1" a="1"/>
  <c r="F32" i="1" s="1"/>
  <c r="G32" i="1" s="1"/>
  <c r="F33" i="1" a="1"/>
  <c r="F33" i="1" s="1"/>
  <c r="G33" i="1" s="1"/>
  <c r="F34" i="1" a="1"/>
  <c r="F34" i="1" s="1"/>
  <c r="G34" i="1" s="1"/>
  <c r="F35" i="1" a="1"/>
  <c r="F35" i="1" s="1"/>
  <c r="G35" i="1" s="1"/>
  <c r="F36" i="1" a="1"/>
  <c r="F36" i="1" s="1"/>
  <c r="G36" i="1" s="1"/>
  <c r="F37" i="1" a="1"/>
  <c r="F37" i="1" s="1"/>
  <c r="G37" i="1" s="1"/>
  <c r="F38" i="1" a="1"/>
  <c r="F38" i="1" s="1"/>
  <c r="G38" i="1" s="1"/>
  <c r="F39" i="1" a="1"/>
  <c r="F39" i="1" s="1"/>
  <c r="G39" i="1" s="1"/>
  <c r="F40" i="1" a="1"/>
  <c r="F40" i="1" s="1"/>
  <c r="G40" i="1" s="1"/>
  <c r="F41" i="1" a="1"/>
  <c r="F41" i="1" s="1"/>
  <c r="G41" i="1" s="1"/>
  <c r="F2" i="1" a="1"/>
  <c r="F2" i="1" s="1"/>
  <c r="G2" i="1" s="1"/>
  <c r="B2" i="1" a="1"/>
  <c r="B2" i="1" s="1"/>
  <c r="D2" i="1" s="1"/>
  <c r="B3" i="1" a="1"/>
  <c r="B3" i="1" s="1"/>
  <c r="D3" i="1" s="1"/>
  <c r="B4" i="1" a="1"/>
  <c r="B4" i="1" s="1"/>
  <c r="D4" i="1" s="1"/>
  <c r="B5" i="1" a="1"/>
  <c r="B5" i="1" s="1"/>
  <c r="D5" i="1" s="1"/>
  <c r="B6" i="1" a="1"/>
  <c r="B6" i="1" s="1"/>
  <c r="D6" i="1" s="1"/>
  <c r="B7" i="1" a="1"/>
  <c r="B7" i="1" s="1"/>
  <c r="D7" i="1" s="1"/>
  <c r="B8" i="1" a="1"/>
  <c r="B8" i="1" s="1"/>
  <c r="D8" i="1" s="1"/>
  <c r="B9" i="1" a="1"/>
  <c r="B9" i="1" s="1"/>
  <c r="D9" i="1" s="1"/>
  <c r="D10" i="1"/>
  <c r="B11" i="1" a="1"/>
  <c r="B11" i="1" s="1"/>
  <c r="D11" i="1" s="1"/>
  <c r="B12" i="1" a="1"/>
  <c r="B12" i="1" s="1"/>
  <c r="D12" i="1" s="1"/>
  <c r="B13" i="1" a="1"/>
  <c r="B13" i="1" s="1"/>
  <c r="D13" i="1" s="1"/>
  <c r="B14" i="1" a="1"/>
  <c r="B14" i="1" s="1"/>
  <c r="D14" i="1" s="1"/>
  <c r="B15" i="1" a="1"/>
  <c r="B15" i="1" s="1"/>
  <c r="D15" i="1" s="1"/>
  <c r="B16" i="1" a="1"/>
  <c r="B16" i="1" s="1"/>
  <c r="D16" i="1" s="1"/>
  <c r="B18" i="1" a="1"/>
  <c r="B18" i="1" s="1"/>
  <c r="D18" i="1" s="1"/>
  <c r="B19" i="1" a="1"/>
  <c r="B19" i="1" s="1"/>
  <c r="D19" i="1" s="1"/>
  <c r="B20" i="1" a="1"/>
  <c r="B20" i="1" s="1"/>
  <c r="D20" i="1" s="1"/>
  <c r="B21" i="1" a="1"/>
  <c r="B21" i="1" s="1"/>
  <c r="D21" i="1" s="1"/>
  <c r="B22" i="1" a="1"/>
  <c r="B22" i="1" s="1"/>
  <c r="D22" i="1" s="1"/>
  <c r="B23" i="1" a="1"/>
  <c r="B23" i="1" s="1"/>
  <c r="D23" i="1" s="1"/>
  <c r="B25" i="1" a="1"/>
  <c r="B25" i="1" s="1"/>
  <c r="D25" i="1" s="1"/>
  <c r="B26" i="1" a="1"/>
  <c r="B26" i="1" s="1"/>
  <c r="D26" i="1" s="1"/>
  <c r="B27" i="1" a="1"/>
  <c r="B27" i="1" s="1"/>
  <c r="D27" i="1" s="1"/>
  <c r="B28" i="1" a="1"/>
  <c r="B28" i="1" s="1"/>
  <c r="D28" i="1" s="1"/>
  <c r="B29" i="1" a="1"/>
  <c r="B29" i="1" s="1"/>
  <c r="D29" i="1" s="1"/>
  <c r="B30" i="1" a="1"/>
  <c r="B30" i="1" s="1"/>
  <c r="D30" i="1" s="1"/>
  <c r="B31" i="1" a="1"/>
  <c r="B31" i="1" s="1"/>
  <c r="D31" i="1" s="1"/>
  <c r="B32" i="1" a="1"/>
  <c r="B32" i="1" s="1"/>
  <c r="D32" i="1" s="1"/>
  <c r="B33" i="1" a="1"/>
  <c r="B33" i="1" s="1"/>
  <c r="D33" i="1" s="1"/>
  <c r="B34" i="1" a="1"/>
  <c r="B34" i="1" s="1"/>
  <c r="D34" i="1" s="1"/>
  <c r="B35" i="1" a="1"/>
  <c r="B35" i="1" s="1"/>
  <c r="D35" i="1" s="1"/>
  <c r="B36" i="1" a="1"/>
  <c r="B36" i="1" s="1"/>
  <c r="B37" i="1" a="1"/>
  <c r="B37" i="1" s="1"/>
  <c r="B38" i="1" a="1"/>
  <c r="B38" i="1" s="1"/>
  <c r="D38" i="1" s="1"/>
  <c r="B39" i="1" a="1"/>
  <c r="B39" i="1" s="1"/>
  <c r="D39" i="1" s="1"/>
  <c r="B40" i="1" a="1"/>
  <c r="B40" i="1" s="1"/>
  <c r="D40" i="1" s="1"/>
  <c r="B41" i="1" a="1"/>
  <c r="B41" i="1" s="1"/>
  <c r="D41" i="1" s="1"/>
  <c r="D36" i="1" l="1"/>
  <c r="D37" i="1"/>
  <c r="H25" i="2"/>
  <c r="H26" i="2"/>
  <c r="H27" i="2"/>
  <c r="H28" i="2"/>
  <c r="H29" i="2"/>
  <c r="H30" i="2"/>
  <c r="H31" i="2"/>
  <c r="F43" i="2"/>
  <c r="D43" i="2"/>
  <c r="F42" i="2"/>
  <c r="G8" i="2" s="1"/>
  <c r="D42" i="2"/>
  <c r="E41" i="2" s="1"/>
  <c r="G43" i="1"/>
  <c r="G42" i="1"/>
  <c r="H35" i="1" l="1"/>
  <c r="H33" i="1"/>
  <c r="H6" i="1"/>
  <c r="H10" i="1"/>
  <c r="H14" i="1"/>
  <c r="H18" i="1"/>
  <c r="H22" i="1"/>
  <c r="H26" i="1"/>
  <c r="H30" i="1"/>
  <c r="H34" i="1"/>
  <c r="H9" i="1"/>
  <c r="H13" i="1"/>
  <c r="H17" i="1"/>
  <c r="H21" i="1"/>
  <c r="H25" i="1"/>
  <c r="H29" i="1"/>
  <c r="H8" i="1"/>
  <c r="H12" i="1"/>
  <c r="H16" i="1"/>
  <c r="H20" i="1"/>
  <c r="H24" i="1"/>
  <c r="H28" i="1"/>
  <c r="H32" i="1"/>
  <c r="H7" i="1"/>
  <c r="H11" i="1"/>
  <c r="H15" i="1"/>
  <c r="H19" i="1"/>
  <c r="H23" i="1"/>
  <c r="H27" i="1"/>
  <c r="H31" i="1"/>
  <c r="H2" i="1"/>
  <c r="H5" i="1"/>
  <c r="H4" i="1"/>
  <c r="H3" i="1"/>
  <c r="H40" i="1"/>
  <c r="H39" i="1"/>
  <c r="H36" i="1"/>
  <c r="H37" i="1"/>
  <c r="H41" i="1"/>
  <c r="H38" i="1"/>
  <c r="G3" i="2"/>
  <c r="G7" i="2"/>
  <c r="G5" i="2"/>
  <c r="E5" i="2"/>
  <c r="G2" i="2"/>
  <c r="G4" i="2"/>
  <c r="G6" i="2"/>
  <c r="E2" i="2"/>
  <c r="E4" i="2"/>
  <c r="E6" i="2"/>
  <c r="H6" i="2" s="1"/>
  <c r="E8" i="2"/>
  <c r="H8" i="2" s="1"/>
  <c r="E3" i="2"/>
  <c r="H3" i="2" s="1"/>
  <c r="H5" i="2"/>
  <c r="E7" i="2"/>
  <c r="H7" i="2" s="1"/>
  <c r="E39" i="2"/>
  <c r="E38" i="2"/>
  <c r="E40" i="2"/>
  <c r="G41" i="2"/>
  <c r="G40" i="2"/>
  <c r="G39" i="2"/>
  <c r="G38" i="2"/>
  <c r="H2" i="2" l="1"/>
  <c r="H43" i="1"/>
  <c r="H42" i="1"/>
  <c r="H4" i="2"/>
  <c r="G42" i="2"/>
  <c r="G43" i="2"/>
  <c r="H43" i="2"/>
  <c r="H42" i="2"/>
  <c r="D43" i="1" l="1"/>
  <c r="D42" i="1"/>
  <c r="E37" i="1" l="1"/>
  <c r="E33" i="1"/>
  <c r="I33" i="1" s="1"/>
  <c r="E29" i="1"/>
  <c r="I29" i="1" s="1"/>
  <c r="E25" i="1"/>
  <c r="I25" i="1" s="1"/>
  <c r="E21" i="1"/>
  <c r="I21" i="1" s="1"/>
  <c r="E17" i="1"/>
  <c r="I17" i="1" s="1"/>
  <c r="E13" i="1"/>
  <c r="I13" i="1" s="1"/>
  <c r="E9" i="1"/>
  <c r="I9" i="1" s="1"/>
  <c r="E5" i="1"/>
  <c r="I5" i="1" s="1"/>
  <c r="E41" i="1"/>
  <c r="I41" i="1" s="1"/>
  <c r="J41" i="1" s="1"/>
  <c r="E38" i="1"/>
  <c r="I38" i="1" s="1"/>
  <c r="J38" i="1" s="1"/>
  <c r="E34" i="1"/>
  <c r="I34" i="1" s="1"/>
  <c r="E30" i="1"/>
  <c r="I30" i="1" s="1"/>
  <c r="E26" i="1"/>
  <c r="I26" i="1" s="1"/>
  <c r="E22" i="1"/>
  <c r="I22" i="1" s="1"/>
  <c r="E18" i="1"/>
  <c r="I18" i="1" s="1"/>
  <c r="E14" i="1"/>
  <c r="I14" i="1" s="1"/>
  <c r="E10" i="1"/>
  <c r="I10" i="1" s="1"/>
  <c r="E6" i="1"/>
  <c r="I6" i="1" s="1"/>
  <c r="E39" i="1"/>
  <c r="E35" i="1"/>
  <c r="I35" i="1" s="1"/>
  <c r="E31" i="1"/>
  <c r="I31" i="1" s="1"/>
  <c r="E27" i="1"/>
  <c r="I27" i="1" s="1"/>
  <c r="E23" i="1"/>
  <c r="I23" i="1" s="1"/>
  <c r="E19" i="1"/>
  <c r="I19" i="1" s="1"/>
  <c r="E15" i="1"/>
  <c r="I15" i="1" s="1"/>
  <c r="E11" i="1"/>
  <c r="I11" i="1" s="1"/>
  <c r="E7" i="1"/>
  <c r="I7" i="1" s="1"/>
  <c r="E3" i="1"/>
  <c r="I3" i="1" s="1"/>
  <c r="E40" i="1"/>
  <c r="E36" i="1"/>
  <c r="I36" i="1" s="1"/>
  <c r="J36" i="1" s="1"/>
  <c r="E32" i="1"/>
  <c r="I32" i="1" s="1"/>
  <c r="E28" i="1"/>
  <c r="I28" i="1" s="1"/>
  <c r="E24" i="1"/>
  <c r="I24" i="1" s="1"/>
  <c r="E20" i="1"/>
  <c r="I20" i="1" s="1"/>
  <c r="E16" i="1"/>
  <c r="I16" i="1" s="1"/>
  <c r="E12" i="1"/>
  <c r="I12" i="1" s="1"/>
  <c r="E8" i="1"/>
  <c r="I8" i="1" s="1"/>
  <c r="E4" i="1"/>
  <c r="I4" i="1" s="1"/>
  <c r="E2" i="1"/>
  <c r="I2" i="1" s="1"/>
  <c r="I37" i="1" l="1"/>
  <c r="J37" i="1" s="1"/>
  <c r="I39" i="1"/>
  <c r="J39" i="1" s="1"/>
  <c r="I40" i="1"/>
  <c r="J40" i="1" s="1"/>
  <c r="J6" i="1"/>
  <c r="J11" i="1"/>
  <c r="J29" i="1"/>
  <c r="J19" i="1"/>
  <c r="J10" i="1"/>
  <c r="J18" i="1"/>
  <c r="J26" i="1"/>
  <c r="J9" i="1"/>
  <c r="J32" i="1"/>
  <c r="J8" i="1"/>
  <c r="J14" i="1"/>
  <c r="J4" i="1"/>
  <c r="J28" i="1"/>
  <c r="J17" i="1"/>
  <c r="J7" i="1"/>
  <c r="J34" i="1"/>
  <c r="J15" i="1"/>
  <c r="J35" i="1"/>
  <c r="J20" i="1"/>
  <c r="J33" i="1"/>
  <c r="J21" i="1"/>
  <c r="J25" i="1"/>
  <c r="J24" i="1"/>
  <c r="J13" i="1"/>
  <c r="J27" i="1"/>
  <c r="J12" i="1"/>
  <c r="J30" i="1"/>
  <c r="J16" i="1"/>
  <c r="J23" i="1"/>
  <c r="J31" i="1"/>
  <c r="J22" i="1"/>
  <c r="J2" i="1"/>
  <c r="E5" i="3" s="1"/>
  <c r="C34" i="3" l="1"/>
  <c r="D34" i="3"/>
  <c r="E34" i="3"/>
  <c r="C15" i="3"/>
  <c r="D15" i="3"/>
  <c r="E15" i="3"/>
  <c r="C25" i="3"/>
  <c r="D25" i="3"/>
  <c r="E25" i="3"/>
  <c r="C26" i="3"/>
  <c r="D26" i="3"/>
  <c r="E26" i="3"/>
  <c r="C33" i="3"/>
  <c r="D33" i="3"/>
  <c r="E33" i="3"/>
  <c r="C30" i="3"/>
  <c r="D30" i="3"/>
  <c r="E30" i="3"/>
  <c r="C27" i="3"/>
  <c r="D27" i="3"/>
  <c r="E27" i="3"/>
  <c r="C24" i="3"/>
  <c r="D24" i="3"/>
  <c r="E24" i="3"/>
  <c r="C23" i="3"/>
  <c r="D23" i="3"/>
  <c r="E23" i="3"/>
  <c r="C18" i="3"/>
  <c r="D18" i="3"/>
  <c r="E18" i="3"/>
  <c r="C10" i="3"/>
  <c r="D10" i="3"/>
  <c r="E10" i="3"/>
  <c r="C31" i="3"/>
  <c r="D31" i="3"/>
  <c r="E31" i="3"/>
  <c r="C17" i="3"/>
  <c r="D17" i="3"/>
  <c r="E17" i="3"/>
  <c r="C35" i="3"/>
  <c r="D35" i="3"/>
  <c r="E35" i="3"/>
  <c r="C29" i="3"/>
  <c r="D29" i="3"/>
  <c r="E29" i="3"/>
  <c r="C13" i="3"/>
  <c r="D13" i="3"/>
  <c r="E13" i="3"/>
  <c r="C32" i="3"/>
  <c r="D32" i="3"/>
  <c r="E32" i="3"/>
  <c r="C9" i="3"/>
  <c r="D9" i="3"/>
  <c r="E9" i="3"/>
  <c r="C19" i="3"/>
  <c r="D19" i="3"/>
  <c r="E19" i="3"/>
  <c r="C16" i="3"/>
  <c r="D16" i="3"/>
  <c r="E16" i="3"/>
  <c r="C28" i="3"/>
  <c r="D28" i="3"/>
  <c r="E28" i="3"/>
  <c r="C36" i="3"/>
  <c r="D36" i="3"/>
  <c r="E36" i="3"/>
  <c r="C38" i="3"/>
  <c r="D38" i="3"/>
  <c r="E38" i="3"/>
  <c r="C37" i="3"/>
  <c r="D37" i="3"/>
  <c r="E37" i="3"/>
  <c r="C20" i="3"/>
  <c r="D20" i="3"/>
  <c r="E20" i="3"/>
  <c r="C7" i="3"/>
  <c r="D7" i="3"/>
  <c r="E7" i="3"/>
  <c r="C11" i="3"/>
  <c r="D11" i="3"/>
  <c r="E11" i="3"/>
  <c r="C12" i="3"/>
  <c r="D12" i="3"/>
  <c r="E12" i="3"/>
  <c r="C21" i="3"/>
  <c r="D21" i="3"/>
  <c r="E21" i="3"/>
  <c r="C22" i="3"/>
  <c r="D22" i="3"/>
  <c r="E22" i="3"/>
  <c r="C14" i="3"/>
  <c r="D14" i="3"/>
  <c r="E14" i="3"/>
  <c r="C5" i="3"/>
  <c r="D5" i="3"/>
  <c r="J5" i="1"/>
  <c r="F5" i="3" l="1"/>
  <c r="F22" i="3"/>
  <c r="F12" i="3"/>
  <c r="F7" i="3"/>
  <c r="F37" i="3"/>
  <c r="F36" i="3"/>
  <c r="F16" i="3"/>
  <c r="F9" i="3"/>
  <c r="F13" i="3"/>
  <c r="F35" i="3"/>
  <c r="F31" i="3"/>
  <c r="F18" i="3"/>
  <c r="F24" i="3"/>
  <c r="F30" i="3"/>
  <c r="F26" i="3"/>
  <c r="F15" i="3"/>
  <c r="F14" i="3"/>
  <c r="F21" i="3"/>
  <c r="F11" i="3"/>
  <c r="F20" i="3"/>
  <c r="F38" i="3"/>
  <c r="F28" i="3"/>
  <c r="F19" i="3"/>
  <c r="F32" i="3"/>
  <c r="F29" i="3"/>
  <c r="F17" i="3"/>
  <c r="F10" i="3"/>
  <c r="F23" i="3"/>
  <c r="F27" i="3"/>
  <c r="F33" i="3"/>
  <c r="F25" i="3"/>
  <c r="F34" i="3"/>
  <c r="C8" i="3"/>
  <c r="D8" i="3"/>
  <c r="E8" i="3"/>
  <c r="J3" i="1"/>
  <c r="F8" i="3" l="1"/>
  <c r="D6" i="3"/>
  <c r="E6" i="3"/>
  <c r="J42" i="1"/>
  <c r="C6" i="3"/>
  <c r="I43" i="1"/>
  <c r="I42" i="1"/>
  <c r="J43" i="1"/>
  <c r="F6" i="3" l="1"/>
  <c r="K42" i="1"/>
  <c r="K43" i="1"/>
  <c r="L42" i="1"/>
  <c r="L43" i="1"/>
</calcChain>
</file>

<file path=xl/sharedStrings.xml><?xml version="1.0" encoding="utf-8"?>
<sst xmlns="http://schemas.openxmlformats.org/spreadsheetml/2006/main" count="185" uniqueCount="83">
  <si>
    <t>No</t>
  </si>
  <si>
    <t>Nama</t>
  </si>
  <si>
    <t>KKM</t>
  </si>
  <si>
    <t>Nilai Asli</t>
  </si>
  <si>
    <t>Nilai Asli UP</t>
  </si>
  <si>
    <t>Nilai  Remedial/ Pengayaan</t>
  </si>
  <si>
    <t>Nilai Remedial UP</t>
  </si>
  <si>
    <t>Nilai MIN</t>
  </si>
  <si>
    <t>Nilai MAX</t>
  </si>
  <si>
    <t>Hasil Final PAS</t>
  </si>
  <si>
    <t>KKM + (Nilai PAS - Nilai MIN) / (Target Nilai Max - Batas Target Nilai Terendah) * (Nilai Max - KKM)</t>
  </si>
  <si>
    <t>Nilai PAS</t>
  </si>
  <si>
    <t>Nilai Remedial</t>
  </si>
  <si>
    <t>Nilai Akhir PAS</t>
  </si>
  <si>
    <t>Nilai PAS + Nilai Remedial / 2</t>
  </si>
  <si>
    <t>AJAN AULIA HARAHAP</t>
  </si>
  <si>
    <t>ARDIAN SAPUTRA HARAHAP</t>
  </si>
  <si>
    <t>ASWAN HARAHAP</t>
  </si>
  <si>
    <t>AYU LESTARI HASIBUAN</t>
  </si>
  <si>
    <t>AZZUHAN AKBARI SIREGAR</t>
  </si>
  <si>
    <t>FAISAL KHADAFI</t>
  </si>
  <si>
    <t>FRATAMA SYAPUTRA GULTOM</t>
  </si>
  <si>
    <t>RYAN HIDAYAT SIREGAR</t>
  </si>
  <si>
    <t>SAKINAH HARAHAP</t>
  </si>
  <si>
    <t>SUCI INDRI WAHYUNI HARAHAP</t>
  </si>
  <si>
    <t>TATI JUITA HARAHAP</t>
  </si>
  <si>
    <t>TONDI MARTUA HARAHAP</t>
  </si>
  <si>
    <t>PH 1</t>
  </si>
  <si>
    <t>PH 2</t>
  </si>
  <si>
    <t>NAMA</t>
  </si>
  <si>
    <t>PAS</t>
  </si>
  <si>
    <t>N0</t>
  </si>
  <si>
    <t>REMED</t>
  </si>
  <si>
    <t>NAMA REMED</t>
  </si>
  <si>
    <t>NILAI MAX</t>
  </si>
  <si>
    <t>NO</t>
  </si>
  <si>
    <t>KET</t>
  </si>
  <si>
    <t>MAPEL</t>
  </si>
  <si>
    <t>KELAS</t>
  </si>
  <si>
    <t>NIP</t>
  </si>
  <si>
    <t>NAMA SIWA</t>
  </si>
  <si>
    <t>NILAI PAS</t>
  </si>
  <si>
    <t>NILAI HARIAN 1</t>
  </si>
  <si>
    <t>NILAI HARIAN 2</t>
  </si>
  <si>
    <t>NILAI AKHIR (RAPOR)</t>
  </si>
  <si>
    <t>Binanga, 12 Desember 2022</t>
  </si>
  <si>
    <t>Guru Bid. Studi</t>
  </si>
  <si>
    <t>MATEMATIKA</t>
  </si>
  <si>
    <t>ADE JOHANDI DAMANIK, S.Pd</t>
  </si>
  <si>
    <t>19910427 201903 1 011</t>
  </si>
  <si>
    <t>KETERANGAN</t>
  </si>
  <si>
    <t>PENILAIAN PENGETAHUAN (KI 3)</t>
  </si>
  <si>
    <t>AINUR RAHMA HARAHAP</t>
  </si>
  <si>
    <t>ANNA SOFIA HARAHAP</t>
  </si>
  <si>
    <t>ARISWAN WAHYUDI</t>
  </si>
  <si>
    <t>ARMIJA RAHMI HASIBUAN</t>
  </si>
  <si>
    <t>AZZUHAN AKBAR SIREGAR</t>
  </si>
  <si>
    <t>DEKA SUKMA RINI HASIBUAN</t>
  </si>
  <si>
    <t>DESI NURINTAN HASIBUAN</t>
  </si>
  <si>
    <t>FAJAR MUTHOLIB DALIMUNTHE</t>
  </si>
  <si>
    <t>HABNITUN TSANIA BR. LUBIS</t>
  </si>
  <si>
    <t>HELMALIA PUTRI HASIBUAN</t>
  </si>
  <si>
    <t>INDAH NATASYA</t>
  </si>
  <si>
    <t>JULIANA</t>
  </si>
  <si>
    <t>KHOIRUL BAKTI SIREGAR</t>
  </si>
  <si>
    <t>LIONI SIREGAR</t>
  </si>
  <si>
    <t>LUTH SAKUR HARAHAP</t>
  </si>
  <si>
    <t>MARA DOLI NST</t>
  </si>
  <si>
    <t>MUHAMMAD SUKUR SIREGAR</t>
  </si>
  <si>
    <t>MUHAMMAT LUBIS</t>
  </si>
  <si>
    <t>NABILA ROSVA DAULAY</t>
  </si>
  <si>
    <t>NAZLANI SIREGAR</t>
  </si>
  <si>
    <t>NILA SALSABILA NASUTION</t>
  </si>
  <si>
    <t>PAHRIN SAIPE PUTRA DALIMUNTHE</t>
  </si>
  <si>
    <t>RENDI JALIL HRP</t>
  </si>
  <si>
    <t>RIO PUTRA HASIBUAN</t>
  </si>
  <si>
    <t>SAHRIA MARDIANA HRP</t>
  </si>
  <si>
    <t>SIFA YANI HASIBUAN</t>
  </si>
  <si>
    <t>SITI ALINA</t>
  </si>
  <si>
    <t>TIARA LESTARI HARAHAP</t>
  </si>
  <si>
    <t>VIVIN INDIRA</t>
  </si>
  <si>
    <t>ZAKI GUSTI RANDA HASIBUAN</t>
  </si>
  <si>
    <t>: IX-2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</si>
</sst>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Eras Bold IT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charset val="1"/>
      <scheme val="minor"/>
    </font>
    <font>
      <sz val="36"/>
      <color theme="1"/>
      <name val="Calibri"/>
      <family val="2"/>
      <charset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/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/>
    <xf numFmtId="1" fontId="0" fillId="9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7" fillId="2" borderId="1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8" borderId="0" xfId="0" applyFill="1" applyAlignment="1" applyProtection="1">
      <protection locked="0"/>
    </xf>
    <xf numFmtId="0" fontId="0" fillId="0" borderId="1" xfId="0" applyFill="1" applyBorder="1" applyAlignment="1" applyProtection="1">
      <protection locked="0"/>
    </xf>
    <xf numFmtId="49" fontId="0" fillId="0" borderId="1" xfId="0" applyNumberFormat="1" applyFill="1" applyBorder="1" applyAlignme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0" fillId="0" borderId="0" xfId="0" applyProtection="1"/>
    <xf numFmtId="0" fontId="11" fillId="1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2" fillId="0" borderId="1" xfId="0" applyFont="1" applyBorder="1" applyProtection="1"/>
    <xf numFmtId="1" fontId="0" fillId="0" borderId="1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Protection="1"/>
    <xf numFmtId="0" fontId="0" fillId="8" borderId="0" xfId="0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8" borderId="0" xfId="0" applyFill="1" applyAlignment="1" applyProtection="1">
      <protection locked="0" hidden="1"/>
    </xf>
    <xf numFmtId="0" fontId="4" fillId="11" borderId="1" xfId="0" applyFont="1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protection hidden="1"/>
    </xf>
    <xf numFmtId="0" fontId="0" fillId="8" borderId="0" xfId="0" applyFill="1" applyAlignment="1" applyProtection="1">
      <protection hidden="1"/>
    </xf>
    <xf numFmtId="0" fontId="0" fillId="8" borderId="7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6" fillId="8" borderId="2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/>
    <xf numFmtId="1" fontId="9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/>
    </xf>
    <xf numFmtId="0" fontId="4" fillId="10" borderId="0" xfId="0" applyFont="1" applyFill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89"/>
  <sheetViews>
    <sheetView topLeftCell="R24" zoomScale="80" zoomScaleNormal="80" workbookViewId="0">
      <selection activeCell="T28" sqref="T28"/>
    </sheetView>
  </sheetViews>
  <sheetFormatPr defaultRowHeight="15" x14ac:dyDescent="0.25"/>
  <cols>
    <col min="1" max="1" width="3.5703125" bestFit="1" customWidth="1"/>
    <col min="2" max="2" width="37.7109375" customWidth="1"/>
    <col min="3" max="3" width="5.7109375" hidden="1" customWidth="1"/>
    <col min="4" max="4" width="9.7109375" hidden="1" customWidth="1"/>
    <col min="5" max="5" width="6.5703125" hidden="1" customWidth="1"/>
    <col min="6" max="6" width="24.7109375" hidden="1" customWidth="1"/>
    <col min="7" max="7" width="15.85546875" hidden="1" customWidth="1"/>
    <col min="8" max="8" width="10.85546875" hidden="1" customWidth="1"/>
    <col min="9" max="9" width="11.5703125" hidden="1" customWidth="1"/>
    <col min="10" max="10" width="9.28515625" customWidth="1"/>
    <col min="11" max="11" width="6" customWidth="1"/>
    <col min="12" max="12" width="5.5703125" customWidth="1"/>
    <col min="13" max="13" width="1.5703125" style="77" customWidth="1"/>
    <col min="14" max="14" width="6.85546875" style="11" customWidth="1"/>
    <col min="15" max="15" width="38.5703125" bestFit="1" customWidth="1"/>
    <col min="16" max="16" width="6.42578125" customWidth="1"/>
    <col min="17" max="17" width="9" hidden="1" customWidth="1"/>
    <col min="18" max="18" width="1.5703125" style="78" customWidth="1"/>
    <col min="19" max="19" width="6.85546875" style="11" customWidth="1"/>
    <col min="20" max="20" width="38.5703125" bestFit="1" customWidth="1"/>
    <col min="21" max="21" width="8.140625" customWidth="1"/>
    <col min="22" max="22" width="11.85546875" hidden="1" customWidth="1"/>
    <col min="23" max="23" width="2.28515625" style="69" customWidth="1"/>
    <col min="24" max="24" width="16.28515625" style="11" customWidth="1"/>
    <col min="25" max="25" width="2.42578125" style="65" customWidth="1"/>
    <col min="26" max="26" width="5.5703125" style="32" customWidth="1"/>
    <col min="27" max="27" width="38.5703125" style="23" bestFit="1" customWidth="1"/>
    <col min="28" max="28" width="11.42578125" style="32" hidden="1" customWidth="1"/>
    <col min="29" max="29" width="12.85546875" style="32" hidden="1" customWidth="1"/>
    <col min="30" max="30" width="26.7109375" style="23" customWidth="1"/>
    <col min="31" max="31" width="4.28515625" style="37" customWidth="1"/>
    <col min="32" max="32" width="9" style="37" customWidth="1"/>
    <col min="33" max="33" width="35.42578125" style="37" customWidth="1"/>
    <col min="34" max="47" width="9.140625" style="37"/>
    <col min="48" max="48" width="9.140625" style="26"/>
  </cols>
  <sheetData>
    <row r="1" spans="1:47" ht="49.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0" t="s">
        <v>33</v>
      </c>
      <c r="G1" s="10" t="s">
        <v>5</v>
      </c>
      <c r="H1" s="10" t="s">
        <v>6</v>
      </c>
      <c r="I1" s="10" t="s">
        <v>9</v>
      </c>
      <c r="J1" s="10" t="s">
        <v>9</v>
      </c>
      <c r="K1" s="10" t="s">
        <v>27</v>
      </c>
      <c r="L1" s="10" t="s">
        <v>28</v>
      </c>
      <c r="N1" s="21" t="s">
        <v>31</v>
      </c>
      <c r="O1" s="22" t="s">
        <v>29</v>
      </c>
      <c r="P1" s="22" t="s">
        <v>30</v>
      </c>
      <c r="Q1" s="22" t="s">
        <v>36</v>
      </c>
      <c r="S1" s="35" t="s">
        <v>31</v>
      </c>
      <c r="T1" s="36" t="s">
        <v>29</v>
      </c>
      <c r="U1" s="36" t="s">
        <v>32</v>
      </c>
      <c r="V1" s="20" t="s">
        <v>36</v>
      </c>
      <c r="W1" s="68"/>
      <c r="X1" s="24" t="s">
        <v>34</v>
      </c>
      <c r="Y1" s="70"/>
      <c r="Z1" s="33" t="s">
        <v>35</v>
      </c>
      <c r="AA1" s="33" t="s">
        <v>29</v>
      </c>
      <c r="AB1" s="33" t="s">
        <v>30</v>
      </c>
      <c r="AC1" s="33" t="s">
        <v>32</v>
      </c>
      <c r="AD1" s="33" t="s">
        <v>36</v>
      </c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</row>
    <row r="2" spans="1:47" ht="16.5" customHeight="1" x14ac:dyDescent="0.25">
      <c r="A2" s="17">
        <v>1</v>
      </c>
      <c r="B2" s="18" t="str">
        <f t="array" aca="1" ref="B2" ca="1">IFERROR(INDEX(data,MATCH(SMALL(COUNTIF(data,"&lt;"&amp;data),ROW(2:11)),COUNTIF(data,"&lt;"&amp;data),0)),"")</f>
        <v/>
      </c>
      <c r="C2" s="17">
        <v>75</v>
      </c>
      <c r="D2" s="17" t="str">
        <f ca="1">IFERROR(VLOOKUP(B2,O$2:Q$41,2,FALSE),"0")</f>
        <v>0</v>
      </c>
      <c r="E2" s="6" t="str">
        <f ca="1">IFERROR(75+((D2-D$42)/(D$43-D$42)*(X$2-75)),"")</f>
        <v/>
      </c>
      <c r="F2" s="13" t="str">
        <f t="array" aca="1" ref="F2" ca="1">IFERROR(INDEX(Remed,MATCH(SMALL(COUNTIF(Remed,"&lt;"&amp;Remed),ROW(2:11)),COUNTIF(Remed,"&lt;"&amp;Remed),0)),"")</f>
        <v/>
      </c>
      <c r="G2" s="5" t="str">
        <f ca="1">IFERROR(VLOOKUP(F2,T$2:V$41,2,FALSE),"")</f>
        <v/>
      </c>
      <c r="H2" s="6" t="str">
        <f ca="1">IFERROR(75+((G2-G$42)/(G$43-G$42)*(X$2-75)),"0")</f>
        <v>0</v>
      </c>
      <c r="I2" s="7" t="str">
        <f ca="1">IFERROR((E2+H2)/2,"")</f>
        <v/>
      </c>
      <c r="J2" s="6" t="str">
        <f ca="1">IFERROR(ROUND(I2,0),"")</f>
        <v/>
      </c>
      <c r="K2" s="16"/>
      <c r="L2" s="16"/>
      <c r="N2" s="19">
        <v>1</v>
      </c>
      <c r="O2" s="30"/>
      <c r="P2" s="15"/>
      <c r="Q2" s="15" t="s">
        <v>30</v>
      </c>
      <c r="S2" s="12">
        <v>1</v>
      </c>
      <c r="T2" s="30"/>
      <c r="U2" s="15"/>
      <c r="V2" s="15" t="s">
        <v>32</v>
      </c>
      <c r="W2" s="68"/>
      <c r="X2" s="82">
        <v>93</v>
      </c>
      <c r="Y2" s="70"/>
      <c r="Z2" s="31">
        <v>1</v>
      </c>
      <c r="AA2" s="30" t="s">
        <v>52</v>
      </c>
      <c r="AB2" s="31" t="str">
        <f t="shared" ref="AB2:AB41" si="0">IFERROR(VLOOKUP(AA2,O$2:Q$41,3,FALSE),"")</f>
        <v/>
      </c>
      <c r="AC2" s="31" t="str">
        <f>IFERROR(VLOOKUP(AA2,T$2:V$41,3,FALSE),"")</f>
        <v/>
      </c>
      <c r="AD2" s="79" t="str">
        <f>IF(AB2="PAS","","Tidak PAS")&amp; "   "  &amp;IF(AC2="REMED","","Tidak Remed")</f>
        <v>Tidak PAS   Tidak Remed</v>
      </c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</row>
    <row r="3" spans="1:47" ht="15.75" customHeight="1" x14ac:dyDescent="0.25">
      <c r="A3" s="17">
        <v>2</v>
      </c>
      <c r="B3" s="18" t="str">
        <f t="array" aca="1" ref="B3" ca="1">IFERROR(INDEX(data,MATCH(SMALL(COUNTIF(data,"&lt;"&amp;data),ROW(3:12)),COUNTIF(data,"&lt;"&amp;data),0)),"")</f>
        <v/>
      </c>
      <c r="C3" s="17">
        <v>75</v>
      </c>
      <c r="D3" s="17" t="str">
        <f t="shared" ref="D3:D35" ca="1" si="1">IFERROR(VLOOKUP(B3,O$2:Q$41,2,FALSE),"0")</f>
        <v>0</v>
      </c>
      <c r="E3" s="6" t="str">
        <f t="shared" ref="E3:E41" ca="1" si="2">IFERROR(75+((D3-D$42)/(D$43-D$42)*(X$2-75)),"")</f>
        <v/>
      </c>
      <c r="F3" s="13" t="str">
        <f t="array" aca="1" ref="F3" ca="1">IFERROR(INDEX(Remed,MATCH(SMALL(COUNTIF(Remed,"&lt;"&amp;Remed),ROW(3:12)),COUNTIF(Remed,"&lt;"&amp;Remed),0)),"")</f>
        <v/>
      </c>
      <c r="G3" s="5" t="str">
        <f t="shared" ref="G3:G41" ca="1" si="3">IFERROR(VLOOKUP(F3,T$2:V$41,2,FALSE),"")</f>
        <v/>
      </c>
      <c r="H3" s="6" t="str">
        <f t="shared" ref="H3:H35" ca="1" si="4">IFERROR(75+((G3-G$42)/(G$43-G$42)*(X$2-75)),"0")</f>
        <v>0</v>
      </c>
      <c r="I3" s="7" t="str">
        <f t="shared" ref="I3:I35" ca="1" si="5">IFERROR((E3+H3)/2,"")</f>
        <v/>
      </c>
      <c r="J3" s="6" t="str">
        <f t="shared" ref="J3:J41" ca="1" si="6">IFERROR(ROUND(I3,0),"")</f>
        <v/>
      </c>
      <c r="K3" s="16"/>
      <c r="L3" s="16"/>
      <c r="N3" s="19">
        <v>2</v>
      </c>
      <c r="O3" s="30"/>
      <c r="P3" s="15"/>
      <c r="Q3" s="15" t="s">
        <v>30</v>
      </c>
      <c r="S3" s="12">
        <v>2</v>
      </c>
      <c r="T3" s="30"/>
      <c r="U3" s="15"/>
      <c r="V3" s="15" t="s">
        <v>32</v>
      </c>
      <c r="W3" s="68"/>
      <c r="X3" s="83"/>
      <c r="Y3" s="70"/>
      <c r="Z3" s="31">
        <v>2</v>
      </c>
      <c r="AA3" s="30" t="s">
        <v>53</v>
      </c>
      <c r="AB3" s="31" t="str">
        <f t="shared" si="0"/>
        <v/>
      </c>
      <c r="AC3" s="31" t="str">
        <f t="shared" ref="AC3:AC35" si="7">IFERROR(VLOOKUP(AA3,T$2:V$41,3,FALSE),"")</f>
        <v/>
      </c>
      <c r="AD3" s="79" t="str">
        <f t="shared" ref="AD3:AD14" si="8">IF(AB3="PAS","","Tidak PAS")&amp; "   "  &amp;IF(AC3="REMED","","Tidak Remed")</f>
        <v>Tidak PAS   Tidak Remed</v>
      </c>
      <c r="AF3" s="80" t="s">
        <v>37</v>
      </c>
      <c r="AG3" s="38" t="s">
        <v>47</v>
      </c>
      <c r="AH3" s="65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</row>
    <row r="4" spans="1:47" ht="15.75" customHeight="1" x14ac:dyDescent="0.25">
      <c r="A4" s="17">
        <v>3</v>
      </c>
      <c r="B4" s="18" t="str">
        <f t="array" aca="1" ref="B4" ca="1">IFERROR(INDEX(data,MATCH(SMALL(COUNTIF(data,"&lt;"&amp;data),ROW(4:13)),COUNTIF(data,"&lt;"&amp;data),0)),"")</f>
        <v/>
      </c>
      <c r="C4" s="17">
        <v>75</v>
      </c>
      <c r="D4" s="17" t="str">
        <f t="shared" ca="1" si="1"/>
        <v>0</v>
      </c>
      <c r="E4" s="6" t="str">
        <f t="shared" ca="1" si="2"/>
        <v/>
      </c>
      <c r="F4" s="13" t="str">
        <f t="array" aca="1" ref="F4" ca="1">IFERROR(INDEX(Remed,MATCH(SMALL(COUNTIF(Remed,"&lt;"&amp;Remed),ROW(4:13)),COUNTIF(Remed,"&lt;"&amp;Remed),0)),"")</f>
        <v/>
      </c>
      <c r="G4" s="5" t="str">
        <f t="shared" ca="1" si="3"/>
        <v/>
      </c>
      <c r="H4" s="6" t="str">
        <f t="shared" ca="1" si="4"/>
        <v>0</v>
      </c>
      <c r="I4" s="7" t="str">
        <f t="shared" ca="1" si="5"/>
        <v/>
      </c>
      <c r="J4" s="6" t="str">
        <f t="shared" ca="1" si="6"/>
        <v/>
      </c>
      <c r="K4" s="16"/>
      <c r="L4" s="16"/>
      <c r="N4" s="19">
        <v>3</v>
      </c>
      <c r="O4" s="30"/>
      <c r="P4" s="15"/>
      <c r="Q4" s="15" t="s">
        <v>30</v>
      </c>
      <c r="S4" s="12">
        <v>3</v>
      </c>
      <c r="T4" s="30"/>
      <c r="U4" s="15"/>
      <c r="V4" s="15" t="s">
        <v>32</v>
      </c>
      <c r="W4" s="68"/>
      <c r="X4" s="84"/>
      <c r="Y4" s="70"/>
      <c r="Z4" s="31">
        <v>3</v>
      </c>
      <c r="AA4" s="30" t="s">
        <v>54</v>
      </c>
      <c r="AB4" s="31" t="str">
        <f t="shared" si="0"/>
        <v/>
      </c>
      <c r="AC4" s="31" t="str">
        <f t="shared" si="7"/>
        <v/>
      </c>
      <c r="AD4" s="79" t="str">
        <f t="shared" si="8"/>
        <v>Tidak PAS   Tidak Remed</v>
      </c>
      <c r="AF4" s="66"/>
      <c r="AG4" s="67"/>
      <c r="AH4" s="65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</row>
    <row r="5" spans="1:47" ht="15.75" x14ac:dyDescent="0.25">
      <c r="A5" s="17">
        <v>4</v>
      </c>
      <c r="B5" s="18" t="str">
        <f t="array" aca="1" ref="B5" ca="1">IFERROR(INDEX(data,MATCH(SMALL(COUNTIF(data,"&lt;"&amp;data),ROW(5:14)),COUNTIF(data,"&lt;"&amp;data),0)),"")</f>
        <v/>
      </c>
      <c r="C5" s="17">
        <v>75</v>
      </c>
      <c r="D5" s="17" t="str">
        <f t="shared" ca="1" si="1"/>
        <v>0</v>
      </c>
      <c r="E5" s="6" t="str">
        <f t="shared" ca="1" si="2"/>
        <v/>
      </c>
      <c r="F5" s="13" t="str">
        <f t="array" aca="1" ref="F5" ca="1">IFERROR(INDEX(Remed,MATCH(SMALL(COUNTIF(Remed,"&lt;"&amp;Remed),ROW(5:14)),COUNTIF(Remed,"&lt;"&amp;Remed),0)),"")</f>
        <v/>
      </c>
      <c r="G5" s="5" t="str">
        <f t="shared" ca="1" si="3"/>
        <v/>
      </c>
      <c r="H5" s="6" t="str">
        <f t="shared" ca="1" si="4"/>
        <v>0</v>
      </c>
      <c r="I5" s="7" t="str">
        <f t="shared" ca="1" si="5"/>
        <v/>
      </c>
      <c r="J5" s="6" t="str">
        <f t="shared" ca="1" si="6"/>
        <v/>
      </c>
      <c r="K5" s="16"/>
      <c r="L5" s="16"/>
      <c r="N5" s="19">
        <v>4</v>
      </c>
      <c r="O5" s="30"/>
      <c r="P5" s="15"/>
      <c r="Q5" s="15" t="s">
        <v>30</v>
      </c>
      <c r="S5" s="12">
        <v>4</v>
      </c>
      <c r="T5" s="30"/>
      <c r="U5" s="15"/>
      <c r="V5" s="15" t="s">
        <v>32</v>
      </c>
      <c r="W5" s="68"/>
      <c r="X5" s="25"/>
      <c r="Y5" s="70"/>
      <c r="Z5" s="31">
        <v>4</v>
      </c>
      <c r="AA5" s="29" t="s">
        <v>55</v>
      </c>
      <c r="AB5" s="31" t="str">
        <f t="shared" si="0"/>
        <v/>
      </c>
      <c r="AC5" s="31" t="str">
        <f t="shared" si="7"/>
        <v/>
      </c>
      <c r="AD5" s="79" t="str">
        <f t="shared" si="8"/>
        <v>Tidak PAS   Tidak Remed</v>
      </c>
      <c r="AF5" s="63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47" ht="15.75" x14ac:dyDescent="0.25">
      <c r="A6" s="17">
        <v>5</v>
      </c>
      <c r="B6" s="18" t="str">
        <f t="array" aca="1" ref="B6" ca="1">IFERROR(INDEX(data,MATCH(SMALL(COUNTIF(data,"&lt;"&amp;data),ROW(6:15)),COUNTIF(data,"&lt;"&amp;data),0)),"")</f>
        <v/>
      </c>
      <c r="C6" s="17">
        <v>75</v>
      </c>
      <c r="D6" s="17" t="str">
        <f t="shared" ca="1" si="1"/>
        <v>0</v>
      </c>
      <c r="E6" s="6" t="str">
        <f t="shared" ca="1" si="2"/>
        <v/>
      </c>
      <c r="F6" s="13" t="str">
        <f t="array" aca="1" ref="F6" ca="1">IFERROR(INDEX(Remed,MATCH(SMALL(COUNTIF(Remed,"&lt;"&amp;Remed),ROW(6:15)),COUNTIF(Remed,"&lt;"&amp;Remed),0)),"")</f>
        <v/>
      </c>
      <c r="G6" s="5" t="str">
        <f t="shared" ca="1" si="3"/>
        <v/>
      </c>
      <c r="H6" s="6" t="str">
        <f t="shared" ca="1" si="4"/>
        <v>0</v>
      </c>
      <c r="I6" s="7" t="str">
        <f t="shared" ca="1" si="5"/>
        <v/>
      </c>
      <c r="J6" s="6" t="str">
        <f t="shared" ca="1" si="6"/>
        <v/>
      </c>
      <c r="K6" s="16"/>
      <c r="L6" s="16"/>
      <c r="N6" s="19">
        <v>5</v>
      </c>
      <c r="O6" s="14"/>
      <c r="P6" s="15"/>
      <c r="Q6" s="15" t="s">
        <v>30</v>
      </c>
      <c r="S6" s="12">
        <v>5</v>
      </c>
      <c r="T6" s="14"/>
      <c r="U6" s="15"/>
      <c r="V6" s="15" t="s">
        <v>32</v>
      </c>
      <c r="W6" s="68"/>
      <c r="X6" s="25"/>
      <c r="Y6" s="70"/>
      <c r="Z6" s="31">
        <v>5</v>
      </c>
      <c r="AA6" s="29" t="s">
        <v>56</v>
      </c>
      <c r="AB6" s="31" t="str">
        <f t="shared" si="0"/>
        <v/>
      </c>
      <c r="AC6" s="31" t="str">
        <f t="shared" si="7"/>
        <v/>
      </c>
      <c r="AD6" s="79" t="str">
        <f t="shared" si="8"/>
        <v>Tidak PAS   Tidak Remed</v>
      </c>
      <c r="AF6" s="80" t="s">
        <v>29</v>
      </c>
      <c r="AG6" s="38" t="s">
        <v>48</v>
      </c>
      <c r="AH6" s="65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</row>
    <row r="7" spans="1:47" ht="15.75" x14ac:dyDescent="0.25">
      <c r="A7" s="17">
        <v>6</v>
      </c>
      <c r="B7" s="18" t="str">
        <f t="array" aca="1" ref="B7" ca="1">IFERROR(INDEX(data,MATCH(SMALL(COUNTIF(data,"&lt;"&amp;data),ROW(7:16)),COUNTIF(data,"&lt;"&amp;data),0)),"")</f>
        <v/>
      </c>
      <c r="C7" s="17">
        <v>75</v>
      </c>
      <c r="D7" s="17" t="str">
        <f t="shared" ca="1" si="1"/>
        <v>0</v>
      </c>
      <c r="E7" s="6" t="str">
        <f t="shared" ca="1" si="2"/>
        <v/>
      </c>
      <c r="F7" s="13" t="str">
        <f t="array" aca="1" ref="F7" ca="1">IFERROR(INDEX(Remed,MATCH(SMALL(COUNTIF(Remed,"&lt;"&amp;Remed),ROW(7:16)),COUNTIF(Remed,"&lt;"&amp;Remed),0)),"")</f>
        <v/>
      </c>
      <c r="G7" s="5" t="str">
        <f t="shared" ca="1" si="3"/>
        <v/>
      </c>
      <c r="H7" s="6" t="str">
        <f t="shared" ca="1" si="4"/>
        <v>0</v>
      </c>
      <c r="I7" s="7" t="str">
        <f t="shared" ca="1" si="5"/>
        <v/>
      </c>
      <c r="J7" s="6" t="str">
        <f t="shared" ca="1" si="6"/>
        <v/>
      </c>
      <c r="K7" s="16"/>
      <c r="L7" s="16"/>
      <c r="N7" s="19">
        <v>6</v>
      </c>
      <c r="O7" s="14"/>
      <c r="P7" s="15"/>
      <c r="Q7" s="15" t="s">
        <v>30</v>
      </c>
      <c r="S7" s="12">
        <v>6</v>
      </c>
      <c r="T7" s="14"/>
      <c r="U7" s="15"/>
      <c r="V7" s="15" t="s">
        <v>32</v>
      </c>
      <c r="W7" s="68"/>
      <c r="X7" s="25"/>
      <c r="Y7" s="70"/>
      <c r="Z7" s="31">
        <v>6</v>
      </c>
      <c r="AA7" s="29" t="s">
        <v>57</v>
      </c>
      <c r="AB7" s="31" t="str">
        <f t="shared" si="0"/>
        <v/>
      </c>
      <c r="AC7" s="31" t="str">
        <f t="shared" si="7"/>
        <v/>
      </c>
      <c r="AD7" s="79" t="str">
        <f t="shared" si="8"/>
        <v>Tidak PAS   Tidak Remed</v>
      </c>
      <c r="AF7" s="80" t="s">
        <v>39</v>
      </c>
      <c r="AG7" s="39" t="s">
        <v>49</v>
      </c>
      <c r="AH7" s="65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</row>
    <row r="8" spans="1:47" x14ac:dyDescent="0.25">
      <c r="A8" s="17">
        <v>7</v>
      </c>
      <c r="B8" s="18" t="str">
        <f t="array" aca="1" ref="B8" ca="1">IFERROR(INDEX(data,MATCH(SMALL(COUNTIF(data,"&lt;"&amp;data),ROW(8:17)),COUNTIF(data,"&lt;"&amp;data),0)),"")</f>
        <v/>
      </c>
      <c r="C8" s="17">
        <v>75</v>
      </c>
      <c r="D8" s="17" t="str">
        <f t="shared" ca="1" si="1"/>
        <v>0</v>
      </c>
      <c r="E8" s="6" t="str">
        <f t="shared" ca="1" si="2"/>
        <v/>
      </c>
      <c r="F8" s="13" t="str">
        <f t="array" aca="1" ref="F8" ca="1">IFERROR(INDEX(Remed,MATCH(SMALL(COUNTIF(Remed,"&lt;"&amp;Remed),ROW(8:17)),COUNTIF(Remed,"&lt;"&amp;Remed),0)),"")</f>
        <v/>
      </c>
      <c r="G8" s="5" t="str">
        <f t="shared" ca="1" si="3"/>
        <v/>
      </c>
      <c r="H8" s="6" t="str">
        <f t="shared" ca="1" si="4"/>
        <v>0</v>
      </c>
      <c r="I8" s="7" t="str">
        <f t="shared" ca="1" si="5"/>
        <v/>
      </c>
      <c r="J8" s="6" t="str">
        <f t="shared" ca="1" si="6"/>
        <v/>
      </c>
      <c r="K8" s="16"/>
      <c r="L8" s="16"/>
      <c r="N8" s="19">
        <v>7</v>
      </c>
      <c r="O8" s="14"/>
      <c r="P8" s="15"/>
      <c r="Q8" s="15" t="s">
        <v>30</v>
      </c>
      <c r="S8" s="12">
        <v>7</v>
      </c>
      <c r="T8" s="14"/>
      <c r="U8" s="15"/>
      <c r="V8" s="15" t="s">
        <v>32</v>
      </c>
      <c r="W8" s="68"/>
      <c r="X8" s="25"/>
      <c r="Y8" s="70"/>
      <c r="Z8" s="31">
        <v>7</v>
      </c>
      <c r="AA8" s="29" t="s">
        <v>58</v>
      </c>
      <c r="AB8" s="31" t="str">
        <f t="shared" si="0"/>
        <v/>
      </c>
      <c r="AC8" s="31" t="str">
        <f t="shared" si="7"/>
        <v/>
      </c>
      <c r="AD8" s="79" t="str">
        <f t="shared" si="8"/>
        <v>Tidak PAS   Tidak Remed</v>
      </c>
    </row>
    <row r="9" spans="1:47" x14ac:dyDescent="0.25">
      <c r="A9" s="17">
        <v>8</v>
      </c>
      <c r="B9" s="18" t="str">
        <f t="array" aca="1" ref="B9" ca="1">IFERROR(INDEX(data,MATCH(SMALL(COUNTIF(data,"&lt;"&amp;data),ROW(9:18)),COUNTIF(data,"&lt;"&amp;data),0)),"")</f>
        <v/>
      </c>
      <c r="C9" s="17">
        <v>75</v>
      </c>
      <c r="D9" s="17" t="str">
        <f t="shared" ca="1" si="1"/>
        <v>0</v>
      </c>
      <c r="E9" s="6" t="str">
        <f t="shared" ca="1" si="2"/>
        <v/>
      </c>
      <c r="F9" s="13" t="str">
        <f t="array" aca="1" ref="F9" ca="1">IFERROR(INDEX(Remed,MATCH(SMALL(COUNTIF(Remed,"&lt;"&amp;Remed),ROW(9:18)),COUNTIF(Remed,"&lt;"&amp;Remed),0)),"")</f>
        <v/>
      </c>
      <c r="G9" s="5" t="str">
        <f t="shared" ca="1" si="3"/>
        <v/>
      </c>
      <c r="H9" s="6" t="str">
        <f t="shared" ca="1" si="4"/>
        <v>0</v>
      </c>
      <c r="I9" s="7" t="str">
        <f t="shared" ca="1" si="5"/>
        <v/>
      </c>
      <c r="J9" s="6" t="str">
        <f t="shared" ca="1" si="6"/>
        <v/>
      </c>
      <c r="K9" s="16"/>
      <c r="L9" s="16"/>
      <c r="N9" s="19">
        <v>8</v>
      </c>
      <c r="O9" s="14"/>
      <c r="P9" s="15"/>
      <c r="Q9" s="15" t="s">
        <v>30</v>
      </c>
      <c r="S9" s="12">
        <v>8</v>
      </c>
      <c r="T9" s="14"/>
      <c r="U9" s="15"/>
      <c r="V9" s="15" t="s">
        <v>32</v>
      </c>
      <c r="W9" s="68"/>
      <c r="X9" s="25"/>
      <c r="Y9" s="70"/>
      <c r="Z9" s="31">
        <v>8</v>
      </c>
      <c r="AA9" s="29" t="s">
        <v>59</v>
      </c>
      <c r="AB9" s="31" t="str">
        <f t="shared" si="0"/>
        <v/>
      </c>
      <c r="AC9" s="31" t="str">
        <f t="shared" si="7"/>
        <v/>
      </c>
      <c r="AD9" s="79" t="str">
        <f t="shared" si="8"/>
        <v>Tidak PAS   Tidak Remed</v>
      </c>
    </row>
    <row r="10" spans="1:47" x14ac:dyDescent="0.25">
      <c r="A10" s="17">
        <v>9</v>
      </c>
      <c r="B10" s="18" t="str">
        <f t="array" aca="1" ref="B10" ca="1">IFERROR(INDEX(data,MATCH(SMALL(COUNTIF(data,"&lt;"&amp;data),ROW(10:19)),COUNTIF(data,"&lt;"&amp;data),0)),"")</f>
        <v/>
      </c>
      <c r="C10" s="17">
        <v>75</v>
      </c>
      <c r="D10" s="17" t="str">
        <f t="shared" ca="1" si="1"/>
        <v>0</v>
      </c>
      <c r="E10" s="6" t="str">
        <f t="shared" ca="1" si="2"/>
        <v/>
      </c>
      <c r="F10" s="13" t="str">
        <f t="array" aca="1" ref="F10" ca="1">IFERROR(INDEX(Remed,MATCH(SMALL(COUNTIF(Remed,"&lt;"&amp;Remed),ROW(10:19)),COUNTIF(Remed,"&lt;"&amp;Remed),0)),"")</f>
        <v/>
      </c>
      <c r="G10" s="5" t="str">
        <f t="shared" ca="1" si="3"/>
        <v/>
      </c>
      <c r="H10" s="6" t="str">
        <f t="shared" ca="1" si="4"/>
        <v>0</v>
      </c>
      <c r="I10" s="7" t="str">
        <f t="shared" ca="1" si="5"/>
        <v/>
      </c>
      <c r="J10" s="6" t="str">
        <f t="shared" ca="1" si="6"/>
        <v/>
      </c>
      <c r="K10" s="16"/>
      <c r="L10" s="16"/>
      <c r="N10" s="19">
        <v>9</v>
      </c>
      <c r="O10" s="14"/>
      <c r="P10" s="15"/>
      <c r="Q10" s="15" t="s">
        <v>30</v>
      </c>
      <c r="S10" s="12">
        <v>9</v>
      </c>
      <c r="T10" s="14"/>
      <c r="U10" s="15"/>
      <c r="V10" s="15" t="s">
        <v>32</v>
      </c>
      <c r="W10" s="68"/>
      <c r="X10" s="25"/>
      <c r="Y10" s="70"/>
      <c r="Z10" s="31">
        <v>9</v>
      </c>
      <c r="AA10" s="29" t="s">
        <v>60</v>
      </c>
      <c r="AB10" s="31" t="str">
        <f t="shared" si="0"/>
        <v/>
      </c>
      <c r="AC10" s="31" t="str">
        <f t="shared" si="7"/>
        <v/>
      </c>
      <c r="AD10" s="79" t="str">
        <f t="shared" si="8"/>
        <v>Tidak PAS   Tidak Remed</v>
      </c>
    </row>
    <row r="11" spans="1:47" x14ac:dyDescent="0.25">
      <c r="A11" s="17">
        <v>10</v>
      </c>
      <c r="B11" s="18" t="str">
        <f t="array" aca="1" ref="B11" ca="1">IFERROR(INDEX(data,MATCH(SMALL(COUNTIF(data,"&lt;"&amp;data),ROW(11:20)),COUNTIF(data,"&lt;"&amp;data),0)),"")</f>
        <v/>
      </c>
      <c r="C11" s="17">
        <v>75</v>
      </c>
      <c r="D11" s="17" t="str">
        <f t="shared" ca="1" si="1"/>
        <v>0</v>
      </c>
      <c r="E11" s="6" t="str">
        <f t="shared" ca="1" si="2"/>
        <v/>
      </c>
      <c r="F11" s="13" t="str">
        <f t="array" aca="1" ref="F11" ca="1">IFERROR(INDEX(Remed,MATCH(SMALL(COUNTIF(Remed,"&lt;"&amp;Remed),ROW(11:20)),COUNTIF(Remed,"&lt;"&amp;Remed),0)),"")</f>
        <v/>
      </c>
      <c r="G11" s="5" t="str">
        <f t="shared" ca="1" si="3"/>
        <v/>
      </c>
      <c r="H11" s="6" t="str">
        <f t="shared" ca="1" si="4"/>
        <v>0</v>
      </c>
      <c r="I11" s="7" t="str">
        <f t="shared" ca="1" si="5"/>
        <v/>
      </c>
      <c r="J11" s="6" t="str">
        <f t="shared" ca="1" si="6"/>
        <v/>
      </c>
      <c r="K11" s="16"/>
      <c r="L11" s="16"/>
      <c r="N11" s="19">
        <v>10</v>
      </c>
      <c r="O11" s="14"/>
      <c r="P11" s="15"/>
      <c r="Q11" s="15" t="s">
        <v>30</v>
      </c>
      <c r="S11" s="12">
        <v>10</v>
      </c>
      <c r="T11" s="14"/>
      <c r="U11" s="15"/>
      <c r="V11" s="15" t="s">
        <v>32</v>
      </c>
      <c r="W11" s="68"/>
      <c r="X11" s="25"/>
      <c r="Y11" s="70"/>
      <c r="Z11" s="31">
        <v>10</v>
      </c>
      <c r="AA11" s="29" t="s">
        <v>61</v>
      </c>
      <c r="AB11" s="31" t="str">
        <f t="shared" si="0"/>
        <v/>
      </c>
      <c r="AC11" s="31" t="str">
        <f t="shared" si="7"/>
        <v/>
      </c>
      <c r="AD11" s="79" t="str">
        <f t="shared" si="8"/>
        <v>Tidak PAS   Tidak Remed</v>
      </c>
    </row>
    <row r="12" spans="1:47" x14ac:dyDescent="0.25">
      <c r="A12" s="17">
        <v>11</v>
      </c>
      <c r="B12" s="18" t="str">
        <f t="array" aca="1" ref="B12" ca="1">IFERROR(INDEX(data,MATCH(SMALL(COUNTIF(data,"&lt;"&amp;data),ROW(12:21)),COUNTIF(data,"&lt;"&amp;data),0)),"")</f>
        <v/>
      </c>
      <c r="C12" s="17">
        <v>75</v>
      </c>
      <c r="D12" s="17" t="str">
        <f t="shared" ca="1" si="1"/>
        <v>0</v>
      </c>
      <c r="E12" s="6" t="str">
        <f t="shared" ca="1" si="2"/>
        <v/>
      </c>
      <c r="F12" s="13" t="str">
        <f t="array" aca="1" ref="F12" ca="1">IFERROR(INDEX(Remed,MATCH(SMALL(COUNTIF(Remed,"&lt;"&amp;Remed),ROW(12:21)),COUNTIF(Remed,"&lt;"&amp;Remed),0)),"")</f>
        <v/>
      </c>
      <c r="G12" s="5" t="str">
        <f t="shared" ca="1" si="3"/>
        <v/>
      </c>
      <c r="H12" s="6" t="str">
        <f t="shared" ca="1" si="4"/>
        <v>0</v>
      </c>
      <c r="I12" s="7" t="str">
        <f t="shared" ca="1" si="5"/>
        <v/>
      </c>
      <c r="J12" s="6" t="str">
        <f t="shared" ca="1" si="6"/>
        <v/>
      </c>
      <c r="K12" s="16"/>
      <c r="L12" s="16"/>
      <c r="N12" s="19">
        <v>11</v>
      </c>
      <c r="O12" s="14"/>
      <c r="P12" s="15"/>
      <c r="Q12" s="15" t="s">
        <v>30</v>
      </c>
      <c r="S12" s="12">
        <v>11</v>
      </c>
      <c r="T12" s="14"/>
      <c r="U12" s="15"/>
      <c r="V12" s="15" t="s">
        <v>32</v>
      </c>
      <c r="W12" s="68"/>
      <c r="X12" s="25"/>
      <c r="Y12" s="70"/>
      <c r="Z12" s="31">
        <v>11</v>
      </c>
      <c r="AA12" s="29" t="s">
        <v>62</v>
      </c>
      <c r="AB12" s="31" t="str">
        <f t="shared" si="0"/>
        <v/>
      </c>
      <c r="AC12" s="31" t="str">
        <f t="shared" si="7"/>
        <v/>
      </c>
      <c r="AD12" s="79" t="str">
        <f t="shared" si="8"/>
        <v>Tidak PAS   Tidak Remed</v>
      </c>
    </row>
    <row r="13" spans="1:47" x14ac:dyDescent="0.25">
      <c r="A13" s="17">
        <v>12</v>
      </c>
      <c r="B13" s="18" t="str">
        <f t="array" aca="1" ref="B13" ca="1">IFERROR(INDEX(data,MATCH(SMALL(COUNTIF(data,"&lt;"&amp;data),ROW(13:22)),COUNTIF(data,"&lt;"&amp;data),0)),"")</f>
        <v/>
      </c>
      <c r="C13" s="17">
        <v>75</v>
      </c>
      <c r="D13" s="17" t="str">
        <f t="shared" ca="1" si="1"/>
        <v>0</v>
      </c>
      <c r="E13" s="6" t="str">
        <f t="shared" ca="1" si="2"/>
        <v/>
      </c>
      <c r="F13" s="13" t="str">
        <f t="array" aca="1" ref="F13" ca="1">IFERROR(INDEX(Remed,MATCH(SMALL(COUNTIF(Remed,"&lt;"&amp;Remed),ROW(13:22)),COUNTIF(Remed,"&lt;"&amp;Remed),0)),"")</f>
        <v/>
      </c>
      <c r="G13" s="5" t="str">
        <f t="shared" ca="1" si="3"/>
        <v/>
      </c>
      <c r="H13" s="6" t="str">
        <f t="shared" ca="1" si="4"/>
        <v>0</v>
      </c>
      <c r="I13" s="7" t="str">
        <f t="shared" ca="1" si="5"/>
        <v/>
      </c>
      <c r="J13" s="6" t="str">
        <f t="shared" ca="1" si="6"/>
        <v/>
      </c>
      <c r="K13" s="16"/>
      <c r="L13" s="16"/>
      <c r="N13" s="19">
        <v>12</v>
      </c>
      <c r="O13" s="14"/>
      <c r="P13" s="15"/>
      <c r="Q13" s="15" t="s">
        <v>30</v>
      </c>
      <c r="S13" s="12">
        <v>12</v>
      </c>
      <c r="T13" s="14"/>
      <c r="U13" s="15"/>
      <c r="V13" s="15" t="s">
        <v>32</v>
      </c>
      <c r="W13" s="68"/>
      <c r="X13" s="25"/>
      <c r="Y13" s="70"/>
      <c r="Z13" s="31">
        <v>12</v>
      </c>
      <c r="AA13" s="29" t="s">
        <v>63</v>
      </c>
      <c r="AB13" s="31" t="str">
        <f t="shared" si="0"/>
        <v/>
      </c>
      <c r="AC13" s="31" t="str">
        <f t="shared" si="7"/>
        <v/>
      </c>
      <c r="AD13" s="79" t="str">
        <f t="shared" si="8"/>
        <v>Tidak PAS   Tidak Remed</v>
      </c>
    </row>
    <row r="14" spans="1:47" x14ac:dyDescent="0.25">
      <c r="A14" s="17">
        <v>13</v>
      </c>
      <c r="B14" s="18" t="str">
        <f t="array" aca="1" ref="B14" ca="1">IFERROR(INDEX(data,MATCH(SMALL(COUNTIF(data,"&lt;"&amp;data),ROW(14:23)),COUNTIF(data,"&lt;"&amp;data),0)),"")</f>
        <v/>
      </c>
      <c r="C14" s="17">
        <v>75</v>
      </c>
      <c r="D14" s="17" t="str">
        <f t="shared" ca="1" si="1"/>
        <v>0</v>
      </c>
      <c r="E14" s="6" t="str">
        <f t="shared" ca="1" si="2"/>
        <v/>
      </c>
      <c r="F14" s="13" t="str">
        <f t="array" aca="1" ref="F14" ca="1">IFERROR(INDEX(Remed,MATCH(SMALL(COUNTIF(Remed,"&lt;"&amp;Remed),ROW(14:23)),COUNTIF(Remed,"&lt;"&amp;Remed),0)),"")</f>
        <v/>
      </c>
      <c r="G14" s="5" t="str">
        <f t="shared" ca="1" si="3"/>
        <v/>
      </c>
      <c r="H14" s="6" t="str">
        <f t="shared" ca="1" si="4"/>
        <v>0</v>
      </c>
      <c r="I14" s="7" t="str">
        <f t="shared" ca="1" si="5"/>
        <v/>
      </c>
      <c r="J14" s="6" t="str">
        <f t="shared" ca="1" si="6"/>
        <v/>
      </c>
      <c r="K14" s="16"/>
      <c r="L14" s="16"/>
      <c r="N14" s="19">
        <v>13</v>
      </c>
      <c r="O14" s="14"/>
      <c r="P14" s="15"/>
      <c r="Q14" s="15" t="s">
        <v>30</v>
      </c>
      <c r="S14" s="12">
        <v>13</v>
      </c>
      <c r="T14" s="14"/>
      <c r="U14" s="15"/>
      <c r="V14" s="15" t="s">
        <v>32</v>
      </c>
      <c r="W14" s="68"/>
      <c r="X14" s="25"/>
      <c r="Y14" s="70"/>
      <c r="Z14" s="31">
        <v>13</v>
      </c>
      <c r="AA14" s="29" t="s">
        <v>64</v>
      </c>
      <c r="AB14" s="31" t="str">
        <f t="shared" si="0"/>
        <v/>
      </c>
      <c r="AC14" s="31" t="str">
        <f t="shared" si="7"/>
        <v/>
      </c>
      <c r="AD14" s="79" t="str">
        <f t="shared" si="8"/>
        <v>Tidak PAS   Tidak Remed</v>
      </c>
    </row>
    <row r="15" spans="1:47" x14ac:dyDescent="0.25">
      <c r="A15" s="17">
        <v>14</v>
      </c>
      <c r="B15" s="18" t="str">
        <f t="array" aca="1" ref="B15" ca="1">IFERROR(INDEX(data,MATCH(SMALL(COUNTIF(data,"&lt;"&amp;data),ROW(15:24)),COUNTIF(data,"&lt;"&amp;data),0)),"")</f>
        <v/>
      </c>
      <c r="C15" s="17">
        <v>75</v>
      </c>
      <c r="D15" s="17" t="str">
        <f t="shared" ca="1" si="1"/>
        <v>0</v>
      </c>
      <c r="E15" s="6" t="str">
        <f t="shared" ca="1" si="2"/>
        <v/>
      </c>
      <c r="F15" s="13" t="str">
        <f t="array" aca="1" ref="F15" ca="1">IFERROR(INDEX(Remed,MATCH(SMALL(COUNTIF(Remed,"&lt;"&amp;Remed),ROW(15:24)),COUNTIF(Remed,"&lt;"&amp;Remed),0)),"")</f>
        <v/>
      </c>
      <c r="G15" s="5" t="str">
        <f t="shared" ca="1" si="3"/>
        <v/>
      </c>
      <c r="H15" s="6" t="str">
        <f t="shared" ca="1" si="4"/>
        <v>0</v>
      </c>
      <c r="I15" s="7" t="str">
        <f t="shared" ca="1" si="5"/>
        <v/>
      </c>
      <c r="J15" s="6" t="str">
        <f t="shared" ca="1" si="6"/>
        <v/>
      </c>
      <c r="K15" s="16"/>
      <c r="L15" s="16"/>
      <c r="N15" s="19">
        <v>14</v>
      </c>
      <c r="O15" s="14"/>
      <c r="P15" s="15"/>
      <c r="Q15" s="15" t="s">
        <v>30</v>
      </c>
      <c r="S15" s="12">
        <v>14</v>
      </c>
      <c r="T15" s="14"/>
      <c r="U15" s="15"/>
      <c r="V15" s="15" t="s">
        <v>32</v>
      </c>
      <c r="W15" s="68"/>
      <c r="X15" s="25"/>
      <c r="Y15" s="70"/>
      <c r="Z15" s="31">
        <v>14</v>
      </c>
      <c r="AA15" s="29" t="s">
        <v>65</v>
      </c>
      <c r="AB15" s="31" t="str">
        <f t="shared" si="0"/>
        <v/>
      </c>
      <c r="AC15" s="31" t="str">
        <f t="shared" si="7"/>
        <v/>
      </c>
      <c r="AD15" s="79" t="str">
        <f t="shared" ref="AD15:AD41" si="9">IF(AB15="PAS","","Tidak PAS")&amp; "   "  &amp;IF(AC15="REMED","","Tidak Remed")</f>
        <v>Tidak PAS   Tidak Remed</v>
      </c>
    </row>
    <row r="16" spans="1:47" x14ac:dyDescent="0.25">
      <c r="A16" s="17">
        <v>15</v>
      </c>
      <c r="B16" s="18" t="str">
        <f t="array" aca="1" ref="B16" ca="1">IFERROR(INDEX(data,MATCH(SMALL(COUNTIF(data,"&lt;"&amp;data),ROW(16:25)),COUNTIF(data,"&lt;"&amp;data),0)),"")</f>
        <v/>
      </c>
      <c r="C16" s="17">
        <v>75</v>
      </c>
      <c r="D16" s="17" t="str">
        <f t="shared" ca="1" si="1"/>
        <v>0</v>
      </c>
      <c r="E16" s="6" t="str">
        <f t="shared" ca="1" si="2"/>
        <v/>
      </c>
      <c r="F16" s="13" t="str">
        <f t="array" aca="1" ref="F16" ca="1">IFERROR(INDEX(Remed,MATCH(SMALL(COUNTIF(Remed,"&lt;"&amp;Remed),ROW(16:25)),COUNTIF(Remed,"&lt;"&amp;Remed),0)),"")</f>
        <v/>
      </c>
      <c r="G16" s="5" t="str">
        <f t="shared" ca="1" si="3"/>
        <v/>
      </c>
      <c r="H16" s="6" t="str">
        <f t="shared" ca="1" si="4"/>
        <v>0</v>
      </c>
      <c r="I16" s="7" t="str">
        <f t="shared" ca="1" si="5"/>
        <v/>
      </c>
      <c r="J16" s="6" t="str">
        <f t="shared" ca="1" si="6"/>
        <v/>
      </c>
      <c r="K16" s="16"/>
      <c r="L16" s="16"/>
      <c r="N16" s="19">
        <v>15</v>
      </c>
      <c r="O16" s="14"/>
      <c r="P16" s="15"/>
      <c r="Q16" s="15" t="s">
        <v>30</v>
      </c>
      <c r="S16" s="12">
        <v>15</v>
      </c>
      <c r="T16" s="14"/>
      <c r="U16" s="15"/>
      <c r="V16" s="15" t="s">
        <v>32</v>
      </c>
      <c r="W16" s="68"/>
      <c r="X16" s="25"/>
      <c r="Y16" s="70"/>
      <c r="Z16" s="31">
        <v>15</v>
      </c>
      <c r="AA16" s="29" t="s">
        <v>66</v>
      </c>
      <c r="AB16" s="31" t="str">
        <f t="shared" si="0"/>
        <v/>
      </c>
      <c r="AC16" s="31" t="str">
        <f t="shared" si="7"/>
        <v/>
      </c>
      <c r="AD16" s="79" t="str">
        <f t="shared" si="9"/>
        <v>Tidak PAS   Tidak Remed</v>
      </c>
    </row>
    <row r="17" spans="1:30" x14ac:dyDescent="0.25">
      <c r="A17" s="17">
        <v>16</v>
      </c>
      <c r="B17" s="18" t="str">
        <f t="array" aca="1" ref="B17" ca="1">IFERROR(INDEX(data,MATCH(SMALL(COUNTIF(data,"&lt;"&amp;data),ROW(17:26)),COUNTIF(data,"&lt;"&amp;data),0)),"")</f>
        <v/>
      </c>
      <c r="C17" s="17">
        <v>75</v>
      </c>
      <c r="D17" s="17" t="str">
        <f t="shared" ca="1" si="1"/>
        <v>0</v>
      </c>
      <c r="E17" s="6" t="str">
        <f t="shared" ca="1" si="2"/>
        <v/>
      </c>
      <c r="F17" s="13" t="str">
        <f t="array" aca="1" ref="F17" ca="1">IFERROR(INDEX(Remed,MATCH(SMALL(COUNTIF(Remed,"&lt;"&amp;Remed),ROW(17:26)),COUNTIF(Remed,"&lt;"&amp;Remed),0)),"")</f>
        <v/>
      </c>
      <c r="G17" s="5" t="str">
        <f t="shared" ca="1" si="3"/>
        <v/>
      </c>
      <c r="H17" s="6" t="str">
        <f t="shared" ca="1" si="4"/>
        <v>0</v>
      </c>
      <c r="I17" s="7" t="str">
        <f t="shared" ca="1" si="5"/>
        <v/>
      </c>
      <c r="J17" s="6" t="str">
        <f t="shared" ca="1" si="6"/>
        <v/>
      </c>
      <c r="K17" s="16"/>
      <c r="L17" s="16"/>
      <c r="N17" s="19">
        <v>16</v>
      </c>
      <c r="O17" s="14"/>
      <c r="P17" s="15"/>
      <c r="Q17" s="15" t="s">
        <v>30</v>
      </c>
      <c r="S17" s="12">
        <v>16</v>
      </c>
      <c r="T17" s="30"/>
      <c r="U17" s="15"/>
      <c r="V17" s="15" t="s">
        <v>32</v>
      </c>
      <c r="W17" s="68"/>
      <c r="X17" s="25"/>
      <c r="Y17" s="70"/>
      <c r="Z17" s="31">
        <v>16</v>
      </c>
      <c r="AA17" s="29" t="s">
        <v>67</v>
      </c>
      <c r="AB17" s="31" t="str">
        <f t="shared" si="0"/>
        <v/>
      </c>
      <c r="AC17" s="31" t="str">
        <f t="shared" si="7"/>
        <v/>
      </c>
      <c r="AD17" s="79" t="str">
        <f t="shared" si="9"/>
        <v>Tidak PAS   Tidak Remed</v>
      </c>
    </row>
    <row r="18" spans="1:30" x14ac:dyDescent="0.25">
      <c r="A18" s="17">
        <v>17</v>
      </c>
      <c r="B18" s="18" t="str">
        <f t="array" aca="1" ref="B18" ca="1">IFERROR(INDEX(data,MATCH(SMALL(COUNTIF(data,"&lt;"&amp;data),ROW(18:27)),COUNTIF(data,"&lt;"&amp;data),0)),"")</f>
        <v/>
      </c>
      <c r="C18" s="17">
        <v>75</v>
      </c>
      <c r="D18" s="17" t="str">
        <f t="shared" ca="1" si="1"/>
        <v>0</v>
      </c>
      <c r="E18" s="6" t="str">
        <f t="shared" ca="1" si="2"/>
        <v/>
      </c>
      <c r="F18" s="13" t="str">
        <f t="array" aca="1" ref="F18" ca="1">IFERROR(INDEX(Remed,MATCH(SMALL(COUNTIF(Remed,"&lt;"&amp;Remed),ROW(18:27)),COUNTIF(Remed,"&lt;"&amp;Remed),0)),"")</f>
        <v/>
      </c>
      <c r="G18" s="5" t="str">
        <f t="shared" ca="1" si="3"/>
        <v/>
      </c>
      <c r="H18" s="6" t="str">
        <f t="shared" ca="1" si="4"/>
        <v>0</v>
      </c>
      <c r="I18" s="7" t="str">
        <f t="shared" ca="1" si="5"/>
        <v/>
      </c>
      <c r="J18" s="6" t="str">
        <f t="shared" ca="1" si="6"/>
        <v/>
      </c>
      <c r="K18" s="16"/>
      <c r="L18" s="16"/>
      <c r="N18" s="19">
        <v>17</v>
      </c>
      <c r="O18" s="14"/>
      <c r="P18" s="15"/>
      <c r="Q18" s="15" t="s">
        <v>30</v>
      </c>
      <c r="S18" s="12">
        <v>17</v>
      </c>
      <c r="T18" s="14"/>
      <c r="U18" s="15"/>
      <c r="V18" s="15" t="s">
        <v>32</v>
      </c>
      <c r="W18" s="68"/>
      <c r="X18" s="25"/>
      <c r="Y18" s="70"/>
      <c r="Z18" s="31">
        <v>17</v>
      </c>
      <c r="AA18" s="29" t="s">
        <v>68</v>
      </c>
      <c r="AB18" s="31" t="str">
        <f t="shared" si="0"/>
        <v/>
      </c>
      <c r="AC18" s="31" t="str">
        <f t="shared" si="7"/>
        <v/>
      </c>
      <c r="AD18" s="79" t="str">
        <f t="shared" si="9"/>
        <v>Tidak PAS   Tidak Remed</v>
      </c>
    </row>
    <row r="19" spans="1:30" x14ac:dyDescent="0.25">
      <c r="A19" s="17">
        <v>18</v>
      </c>
      <c r="B19" s="18" t="str">
        <f t="array" aca="1" ref="B19" ca="1">IFERROR(INDEX(data,MATCH(SMALL(COUNTIF(data,"&lt;"&amp;data),ROW(19:28)),COUNTIF(data,"&lt;"&amp;data),0)),"")</f>
        <v/>
      </c>
      <c r="C19" s="17">
        <v>75</v>
      </c>
      <c r="D19" s="17" t="str">
        <f t="shared" ca="1" si="1"/>
        <v>0</v>
      </c>
      <c r="E19" s="6" t="str">
        <f t="shared" ca="1" si="2"/>
        <v/>
      </c>
      <c r="F19" s="13" t="str">
        <f t="array" aca="1" ref="F19" ca="1">IFERROR(INDEX(Remed,MATCH(SMALL(COUNTIF(Remed,"&lt;"&amp;Remed),ROW(19:28)),COUNTIF(Remed,"&lt;"&amp;Remed),0)),"")</f>
        <v/>
      </c>
      <c r="G19" s="5" t="str">
        <f t="shared" ca="1" si="3"/>
        <v/>
      </c>
      <c r="H19" s="6" t="str">
        <f t="shared" ca="1" si="4"/>
        <v>0</v>
      </c>
      <c r="I19" s="7" t="str">
        <f t="shared" ca="1" si="5"/>
        <v/>
      </c>
      <c r="J19" s="6" t="str">
        <f t="shared" ca="1" si="6"/>
        <v/>
      </c>
      <c r="K19" s="16"/>
      <c r="L19" s="16"/>
      <c r="N19" s="19">
        <v>18</v>
      </c>
      <c r="O19" s="14"/>
      <c r="P19" s="15"/>
      <c r="Q19" s="15" t="s">
        <v>30</v>
      </c>
      <c r="S19" s="12">
        <v>18</v>
      </c>
      <c r="T19" s="14"/>
      <c r="U19" s="15"/>
      <c r="V19" s="15" t="s">
        <v>32</v>
      </c>
      <c r="W19" s="68"/>
      <c r="X19" s="25"/>
      <c r="Y19" s="70"/>
      <c r="Z19" s="31">
        <v>18</v>
      </c>
      <c r="AA19" s="29" t="s">
        <v>69</v>
      </c>
      <c r="AB19" s="31" t="str">
        <f t="shared" si="0"/>
        <v/>
      </c>
      <c r="AC19" s="31" t="str">
        <f t="shared" si="7"/>
        <v/>
      </c>
      <c r="AD19" s="79" t="str">
        <f t="shared" si="9"/>
        <v>Tidak PAS   Tidak Remed</v>
      </c>
    </row>
    <row r="20" spans="1:30" x14ac:dyDescent="0.25">
      <c r="A20" s="17">
        <v>19</v>
      </c>
      <c r="B20" s="18" t="str">
        <f t="array" aca="1" ref="B20" ca="1">IFERROR(INDEX(data,MATCH(SMALL(COUNTIF(data,"&lt;"&amp;data),ROW(20:29)),COUNTIF(data,"&lt;"&amp;data),0)),"")</f>
        <v/>
      </c>
      <c r="C20" s="17">
        <v>75</v>
      </c>
      <c r="D20" s="17" t="str">
        <f t="shared" ca="1" si="1"/>
        <v>0</v>
      </c>
      <c r="E20" s="6" t="str">
        <f t="shared" ca="1" si="2"/>
        <v/>
      </c>
      <c r="F20" s="13" t="str">
        <f t="array" aca="1" ref="F20" ca="1">IFERROR(INDEX(Remed,MATCH(SMALL(COUNTIF(Remed,"&lt;"&amp;Remed),ROW(20:29)),COUNTIF(Remed,"&lt;"&amp;Remed),0)),"")</f>
        <v/>
      </c>
      <c r="G20" s="5" t="str">
        <f t="shared" ca="1" si="3"/>
        <v/>
      </c>
      <c r="H20" s="6" t="str">
        <f t="shared" ca="1" si="4"/>
        <v>0</v>
      </c>
      <c r="I20" s="7" t="str">
        <f t="shared" ca="1" si="5"/>
        <v/>
      </c>
      <c r="J20" s="6" t="str">
        <f t="shared" ca="1" si="6"/>
        <v/>
      </c>
      <c r="K20" s="16"/>
      <c r="L20" s="16"/>
      <c r="N20" s="19">
        <v>19</v>
      </c>
      <c r="O20" s="14"/>
      <c r="P20" s="15"/>
      <c r="Q20" s="15" t="s">
        <v>30</v>
      </c>
      <c r="S20" s="12">
        <v>19</v>
      </c>
      <c r="T20" s="14"/>
      <c r="U20" s="15"/>
      <c r="V20" s="15" t="s">
        <v>32</v>
      </c>
      <c r="W20" s="68"/>
      <c r="X20" s="25"/>
      <c r="Y20" s="70"/>
      <c r="Z20" s="31">
        <v>19</v>
      </c>
      <c r="AA20" s="29" t="s">
        <v>70</v>
      </c>
      <c r="AB20" s="31" t="str">
        <f t="shared" si="0"/>
        <v/>
      </c>
      <c r="AC20" s="31" t="str">
        <f>IFERROR(VLOOKUP(AA20,T$2:V$41,3,FALSE),"")</f>
        <v/>
      </c>
      <c r="AD20" s="79" t="str">
        <f t="shared" si="9"/>
        <v>Tidak PAS   Tidak Remed</v>
      </c>
    </row>
    <row r="21" spans="1:30" x14ac:dyDescent="0.25">
      <c r="A21" s="17">
        <v>20</v>
      </c>
      <c r="B21" s="18" t="str">
        <f t="array" aca="1" ref="B21" ca="1">IFERROR(INDEX(data,MATCH(SMALL(COUNTIF(data,"&lt;"&amp;data),ROW(21:30)),COUNTIF(data,"&lt;"&amp;data),0)),"")</f>
        <v/>
      </c>
      <c r="C21" s="17">
        <v>75</v>
      </c>
      <c r="D21" s="17" t="str">
        <f t="shared" ca="1" si="1"/>
        <v>0</v>
      </c>
      <c r="E21" s="6" t="str">
        <f t="shared" ca="1" si="2"/>
        <v/>
      </c>
      <c r="F21" s="13" t="str">
        <f t="array" aca="1" ref="F21" ca="1">IFERROR(INDEX(Remed,MATCH(SMALL(COUNTIF(Remed,"&lt;"&amp;Remed),ROW(21:30)),COUNTIF(Remed,"&lt;"&amp;Remed),0)),"")</f>
        <v/>
      </c>
      <c r="G21" s="5" t="str">
        <f t="shared" ca="1" si="3"/>
        <v/>
      </c>
      <c r="H21" s="6" t="str">
        <f t="shared" ca="1" si="4"/>
        <v>0</v>
      </c>
      <c r="I21" s="7" t="str">
        <f t="shared" ca="1" si="5"/>
        <v/>
      </c>
      <c r="J21" s="6" t="str">
        <f t="shared" ca="1" si="6"/>
        <v/>
      </c>
      <c r="K21" s="16"/>
      <c r="L21" s="16"/>
      <c r="N21" s="19">
        <v>20</v>
      </c>
      <c r="O21" s="14"/>
      <c r="P21" s="15"/>
      <c r="Q21" s="15" t="s">
        <v>30</v>
      </c>
      <c r="S21" s="12">
        <v>20</v>
      </c>
      <c r="T21" s="14"/>
      <c r="U21" s="15"/>
      <c r="V21" s="15" t="s">
        <v>32</v>
      </c>
      <c r="W21" s="68"/>
      <c r="X21" s="25"/>
      <c r="Y21" s="70"/>
      <c r="Z21" s="31">
        <v>20</v>
      </c>
      <c r="AA21" s="29" t="s">
        <v>71</v>
      </c>
      <c r="AB21" s="31" t="str">
        <f t="shared" si="0"/>
        <v/>
      </c>
      <c r="AC21" s="31" t="str">
        <f t="shared" si="7"/>
        <v/>
      </c>
      <c r="AD21" s="79" t="str">
        <f t="shared" si="9"/>
        <v>Tidak PAS   Tidak Remed</v>
      </c>
    </row>
    <row r="22" spans="1:30" x14ac:dyDescent="0.25">
      <c r="A22" s="17">
        <v>21</v>
      </c>
      <c r="B22" s="18" t="str">
        <f t="array" aca="1" ref="B22" ca="1">IFERROR(INDEX(data,MATCH(SMALL(COUNTIF(data,"&lt;"&amp;data),ROW(22:31)),COUNTIF(data,"&lt;"&amp;data),0)),"")</f>
        <v/>
      </c>
      <c r="C22" s="17">
        <v>75</v>
      </c>
      <c r="D22" s="17" t="str">
        <f t="shared" ca="1" si="1"/>
        <v>0</v>
      </c>
      <c r="E22" s="6" t="str">
        <f t="shared" ca="1" si="2"/>
        <v/>
      </c>
      <c r="F22" s="13" t="str">
        <f t="array" aca="1" ref="F22" ca="1">IFERROR(INDEX(Remed,MATCH(SMALL(COUNTIF(Remed,"&lt;"&amp;Remed),ROW(22:31)),COUNTIF(Remed,"&lt;"&amp;Remed),0)),"")</f>
        <v/>
      </c>
      <c r="G22" s="5" t="str">
        <f t="shared" ca="1" si="3"/>
        <v/>
      </c>
      <c r="H22" s="6" t="str">
        <f t="shared" ca="1" si="4"/>
        <v>0</v>
      </c>
      <c r="I22" s="7" t="str">
        <f t="shared" ca="1" si="5"/>
        <v/>
      </c>
      <c r="J22" s="6" t="str">
        <f t="shared" ca="1" si="6"/>
        <v/>
      </c>
      <c r="K22" s="16"/>
      <c r="L22" s="16"/>
      <c r="N22" s="19">
        <v>21</v>
      </c>
      <c r="O22" s="14"/>
      <c r="P22" s="15"/>
      <c r="Q22" s="15" t="s">
        <v>30</v>
      </c>
      <c r="S22" s="12">
        <v>21</v>
      </c>
      <c r="T22" s="14"/>
      <c r="U22" s="15"/>
      <c r="V22" s="15" t="s">
        <v>32</v>
      </c>
      <c r="W22" s="68"/>
      <c r="X22" s="25"/>
      <c r="Y22" s="70"/>
      <c r="Z22" s="31">
        <v>21</v>
      </c>
      <c r="AA22" s="29" t="s">
        <v>72</v>
      </c>
      <c r="AB22" s="31" t="str">
        <f t="shared" si="0"/>
        <v/>
      </c>
      <c r="AC22" s="31" t="str">
        <f t="shared" si="7"/>
        <v/>
      </c>
      <c r="AD22" s="79" t="str">
        <f t="shared" si="9"/>
        <v>Tidak PAS   Tidak Remed</v>
      </c>
    </row>
    <row r="23" spans="1:30" x14ac:dyDescent="0.25">
      <c r="A23" s="17">
        <v>22</v>
      </c>
      <c r="B23" s="18" t="str">
        <f t="array" aca="1" ref="B23" ca="1">IFERROR(INDEX(data,MATCH(SMALL(COUNTIF(data,"&lt;"&amp;data),ROW(23:32)),COUNTIF(data,"&lt;"&amp;data),0)),"")</f>
        <v/>
      </c>
      <c r="C23" s="17">
        <v>75</v>
      </c>
      <c r="D23" s="17" t="str">
        <f t="shared" ca="1" si="1"/>
        <v>0</v>
      </c>
      <c r="E23" s="6" t="str">
        <f t="shared" ca="1" si="2"/>
        <v/>
      </c>
      <c r="F23" s="13" t="str">
        <f t="array" aca="1" ref="F23" ca="1">IFERROR(INDEX(Remed,MATCH(SMALL(COUNTIF(Remed,"&lt;"&amp;Remed),ROW(23:32)),COUNTIF(Remed,"&lt;"&amp;Remed),0)),"")</f>
        <v/>
      </c>
      <c r="G23" s="5" t="str">
        <f t="shared" ca="1" si="3"/>
        <v/>
      </c>
      <c r="H23" s="6" t="str">
        <f t="shared" ca="1" si="4"/>
        <v>0</v>
      </c>
      <c r="I23" s="7" t="str">
        <f t="shared" ca="1" si="5"/>
        <v/>
      </c>
      <c r="J23" s="6" t="str">
        <f t="shared" ca="1" si="6"/>
        <v/>
      </c>
      <c r="K23" s="16"/>
      <c r="L23" s="16"/>
      <c r="N23" s="19">
        <v>22</v>
      </c>
      <c r="O23" s="14"/>
      <c r="P23" s="15"/>
      <c r="Q23" s="15" t="s">
        <v>30</v>
      </c>
      <c r="S23" s="12">
        <v>22</v>
      </c>
      <c r="T23" s="14"/>
      <c r="U23" s="15"/>
      <c r="V23" s="15" t="s">
        <v>32</v>
      </c>
      <c r="W23" s="68"/>
      <c r="X23" s="25"/>
      <c r="Y23" s="70"/>
      <c r="Z23" s="31">
        <v>22</v>
      </c>
      <c r="AA23" s="29" t="s">
        <v>73</v>
      </c>
      <c r="AB23" s="31" t="str">
        <f t="shared" si="0"/>
        <v/>
      </c>
      <c r="AC23" s="31" t="str">
        <f t="shared" si="7"/>
        <v/>
      </c>
      <c r="AD23" s="79" t="str">
        <f t="shared" si="9"/>
        <v>Tidak PAS   Tidak Remed</v>
      </c>
    </row>
    <row r="24" spans="1:30" x14ac:dyDescent="0.25">
      <c r="A24" s="17">
        <v>23</v>
      </c>
      <c r="B24" s="18" t="str">
        <f t="array" aca="1" ref="B24" ca="1">IFERROR(INDEX(data,MATCH(SMALL(COUNTIF(data,"&lt;"&amp;data),ROW(24:33)),COUNTIF(data,"&lt;"&amp;data),0)),"")</f>
        <v/>
      </c>
      <c r="C24" s="17">
        <v>75</v>
      </c>
      <c r="D24" s="17" t="str">
        <f t="shared" ca="1" si="1"/>
        <v>0</v>
      </c>
      <c r="E24" s="6" t="str">
        <f t="shared" ca="1" si="2"/>
        <v/>
      </c>
      <c r="F24" s="13" t="str">
        <f t="array" aca="1" ref="F24" ca="1">IFERROR(INDEX(Remed,MATCH(SMALL(COUNTIF(Remed,"&lt;"&amp;Remed),ROW(24:33)),COUNTIF(Remed,"&lt;"&amp;Remed),0)),"")</f>
        <v/>
      </c>
      <c r="G24" s="5" t="str">
        <f t="shared" ca="1" si="3"/>
        <v/>
      </c>
      <c r="H24" s="6" t="str">
        <f t="shared" ca="1" si="4"/>
        <v>0</v>
      </c>
      <c r="I24" s="7" t="str">
        <f t="shared" ca="1" si="5"/>
        <v/>
      </c>
      <c r="J24" s="6" t="str">
        <f t="shared" ca="1" si="6"/>
        <v/>
      </c>
      <c r="K24" s="16"/>
      <c r="L24" s="16"/>
      <c r="N24" s="19">
        <v>23</v>
      </c>
      <c r="O24" s="14"/>
      <c r="P24" s="15"/>
      <c r="Q24" s="15" t="s">
        <v>30</v>
      </c>
      <c r="S24" s="12">
        <v>23</v>
      </c>
      <c r="T24" s="14"/>
      <c r="U24" s="15"/>
      <c r="V24" s="15" t="s">
        <v>32</v>
      </c>
      <c r="W24" s="68"/>
      <c r="X24" s="25"/>
      <c r="Y24" s="70"/>
      <c r="Z24" s="31">
        <v>23</v>
      </c>
      <c r="AA24" s="29" t="s">
        <v>74</v>
      </c>
      <c r="AB24" s="31" t="str">
        <f t="shared" si="0"/>
        <v/>
      </c>
      <c r="AC24" s="31" t="str">
        <f t="shared" si="7"/>
        <v/>
      </c>
      <c r="AD24" s="79" t="str">
        <f t="shared" si="9"/>
        <v>Tidak PAS   Tidak Remed</v>
      </c>
    </row>
    <row r="25" spans="1:30" x14ac:dyDescent="0.25">
      <c r="A25" s="17">
        <v>24</v>
      </c>
      <c r="B25" s="18" t="str">
        <f t="array" aca="1" ref="B25" ca="1">IFERROR(INDEX(data,MATCH(SMALL(COUNTIF(data,"&lt;"&amp;data),ROW(25:34)),COUNTIF(data,"&lt;"&amp;data),0)),"")</f>
        <v/>
      </c>
      <c r="C25" s="17">
        <v>75</v>
      </c>
      <c r="D25" s="17" t="str">
        <f t="shared" ca="1" si="1"/>
        <v>0</v>
      </c>
      <c r="E25" s="6" t="str">
        <f t="shared" ca="1" si="2"/>
        <v/>
      </c>
      <c r="F25" s="13" t="str">
        <f t="array" aca="1" ref="F25" ca="1">IFERROR(INDEX(Remed,MATCH(SMALL(COUNTIF(Remed,"&lt;"&amp;Remed),ROW(25:34)),COUNTIF(Remed,"&lt;"&amp;Remed),0)),"")</f>
        <v/>
      </c>
      <c r="G25" s="5" t="str">
        <f t="shared" ca="1" si="3"/>
        <v/>
      </c>
      <c r="H25" s="6" t="str">
        <f t="shared" ca="1" si="4"/>
        <v>0</v>
      </c>
      <c r="I25" s="7" t="str">
        <f t="shared" ca="1" si="5"/>
        <v/>
      </c>
      <c r="J25" s="6" t="str">
        <f t="shared" ca="1" si="6"/>
        <v/>
      </c>
      <c r="K25" s="16"/>
      <c r="L25" s="16"/>
      <c r="N25" s="19">
        <v>24</v>
      </c>
      <c r="O25" s="14"/>
      <c r="P25" s="15"/>
      <c r="Q25" s="15" t="s">
        <v>30</v>
      </c>
      <c r="S25" s="12">
        <v>24</v>
      </c>
      <c r="T25" s="14"/>
      <c r="U25" s="15"/>
      <c r="V25" s="15" t="s">
        <v>32</v>
      </c>
      <c r="W25" s="68"/>
      <c r="X25" s="25"/>
      <c r="Y25" s="70"/>
      <c r="Z25" s="31">
        <v>24</v>
      </c>
      <c r="AA25" s="29" t="s">
        <v>75</v>
      </c>
      <c r="AB25" s="31" t="str">
        <f t="shared" si="0"/>
        <v/>
      </c>
      <c r="AC25" s="31" t="str">
        <f t="shared" si="7"/>
        <v/>
      </c>
      <c r="AD25" s="79" t="str">
        <f t="shared" si="9"/>
        <v>Tidak PAS   Tidak Remed</v>
      </c>
    </row>
    <row r="26" spans="1:30" x14ac:dyDescent="0.25">
      <c r="A26" s="17">
        <v>25</v>
      </c>
      <c r="B26" s="18" t="str">
        <f t="array" aca="1" ref="B26" ca="1">IFERROR(INDEX(data,MATCH(SMALL(COUNTIF(data,"&lt;"&amp;data),ROW(26:35)),COUNTIF(data,"&lt;"&amp;data),0)),"")</f>
        <v/>
      </c>
      <c r="C26" s="17">
        <v>75</v>
      </c>
      <c r="D26" s="17" t="str">
        <f t="shared" ca="1" si="1"/>
        <v>0</v>
      </c>
      <c r="E26" s="6" t="str">
        <f t="shared" ca="1" si="2"/>
        <v/>
      </c>
      <c r="F26" s="13" t="str">
        <f t="array" aca="1" ref="F26" ca="1">IFERROR(INDEX(Remed,MATCH(SMALL(COUNTIF(Remed,"&lt;"&amp;Remed),ROW(26:35)),COUNTIF(Remed,"&lt;"&amp;Remed),0)),"")</f>
        <v/>
      </c>
      <c r="G26" s="5" t="str">
        <f t="shared" ca="1" si="3"/>
        <v/>
      </c>
      <c r="H26" s="6" t="str">
        <f t="shared" ca="1" si="4"/>
        <v>0</v>
      </c>
      <c r="I26" s="7" t="str">
        <f t="shared" ca="1" si="5"/>
        <v/>
      </c>
      <c r="J26" s="6" t="str">
        <f t="shared" ca="1" si="6"/>
        <v/>
      </c>
      <c r="K26" s="16"/>
      <c r="L26" s="16"/>
      <c r="N26" s="19">
        <v>25</v>
      </c>
      <c r="O26" s="14"/>
      <c r="P26" s="15"/>
      <c r="Q26" s="15" t="s">
        <v>30</v>
      </c>
      <c r="S26" s="12">
        <v>25</v>
      </c>
      <c r="T26" s="30"/>
      <c r="U26" s="15"/>
      <c r="V26" s="15" t="s">
        <v>32</v>
      </c>
      <c r="W26" s="68"/>
      <c r="X26" s="25"/>
      <c r="Y26" s="70"/>
      <c r="Z26" s="31">
        <v>25</v>
      </c>
      <c r="AA26" s="29" t="s">
        <v>76</v>
      </c>
      <c r="AB26" s="31" t="str">
        <f t="shared" si="0"/>
        <v/>
      </c>
      <c r="AC26" s="31" t="str">
        <f t="shared" si="7"/>
        <v/>
      </c>
      <c r="AD26" s="79" t="str">
        <f t="shared" si="9"/>
        <v>Tidak PAS   Tidak Remed</v>
      </c>
    </row>
    <row r="27" spans="1:30" x14ac:dyDescent="0.25">
      <c r="A27" s="17">
        <v>26</v>
      </c>
      <c r="B27" s="18" t="str">
        <f t="array" aca="1" ref="B27" ca="1">IFERROR(INDEX(data,MATCH(SMALL(COUNTIF(data,"&lt;"&amp;data),ROW(27:36)),COUNTIF(data,"&lt;"&amp;data),0)),"")</f>
        <v/>
      </c>
      <c r="C27" s="17">
        <v>75</v>
      </c>
      <c r="D27" s="17" t="str">
        <f t="shared" ca="1" si="1"/>
        <v>0</v>
      </c>
      <c r="E27" s="6" t="str">
        <f t="shared" ca="1" si="2"/>
        <v/>
      </c>
      <c r="F27" s="13" t="str">
        <f t="array" aca="1" ref="F27" ca="1">IFERROR(INDEX(Remed,MATCH(SMALL(COUNTIF(Remed,"&lt;"&amp;Remed),ROW(27:36)),COUNTIF(Remed,"&lt;"&amp;Remed),0)),"")</f>
        <v/>
      </c>
      <c r="G27" s="5" t="str">
        <f t="shared" ca="1" si="3"/>
        <v/>
      </c>
      <c r="H27" s="6" t="str">
        <f t="shared" ca="1" si="4"/>
        <v>0</v>
      </c>
      <c r="I27" s="7" t="str">
        <f t="shared" ca="1" si="5"/>
        <v/>
      </c>
      <c r="J27" s="6" t="str">
        <f t="shared" ca="1" si="6"/>
        <v/>
      </c>
      <c r="K27" s="16"/>
      <c r="L27" s="16"/>
      <c r="N27" s="19">
        <v>26</v>
      </c>
      <c r="O27" s="14"/>
      <c r="P27" s="15"/>
      <c r="Q27" s="15" t="s">
        <v>30</v>
      </c>
      <c r="S27" s="12">
        <v>26</v>
      </c>
      <c r="T27" s="30"/>
      <c r="U27" s="15"/>
      <c r="V27" s="15" t="s">
        <v>32</v>
      </c>
      <c r="W27" s="68"/>
      <c r="X27" s="25"/>
      <c r="Y27" s="70"/>
      <c r="Z27" s="31">
        <v>26</v>
      </c>
      <c r="AA27" s="29" t="s">
        <v>77</v>
      </c>
      <c r="AB27" s="31" t="str">
        <f t="shared" si="0"/>
        <v/>
      </c>
      <c r="AC27" s="31" t="str">
        <f t="shared" si="7"/>
        <v/>
      </c>
      <c r="AD27" s="79" t="str">
        <f t="shared" si="9"/>
        <v>Tidak PAS   Tidak Remed</v>
      </c>
    </row>
    <row r="28" spans="1:30" x14ac:dyDescent="0.25">
      <c r="A28" s="17">
        <v>27</v>
      </c>
      <c r="B28" s="18" t="str">
        <f t="array" aca="1" ref="B28" ca="1">IFERROR(INDEX(data,MATCH(SMALL(COUNTIF(data,"&lt;"&amp;data),ROW(28:37)),COUNTIF(data,"&lt;"&amp;data),0)),"")</f>
        <v/>
      </c>
      <c r="C28" s="17">
        <v>75</v>
      </c>
      <c r="D28" s="17" t="str">
        <f t="shared" ca="1" si="1"/>
        <v>0</v>
      </c>
      <c r="E28" s="6" t="str">
        <f t="shared" ca="1" si="2"/>
        <v/>
      </c>
      <c r="F28" s="13" t="str">
        <f t="array" aca="1" ref="F28" ca="1">IFERROR(INDEX(Remed,MATCH(SMALL(COUNTIF(Remed,"&lt;"&amp;Remed),ROW(28:37)),COUNTIF(Remed,"&lt;"&amp;Remed),0)),"")</f>
        <v/>
      </c>
      <c r="G28" s="5" t="str">
        <f t="shared" ca="1" si="3"/>
        <v/>
      </c>
      <c r="H28" s="6" t="str">
        <f t="shared" ca="1" si="4"/>
        <v>0</v>
      </c>
      <c r="I28" s="7" t="str">
        <f t="shared" ca="1" si="5"/>
        <v/>
      </c>
      <c r="J28" s="6" t="str">
        <f t="shared" ca="1" si="6"/>
        <v/>
      </c>
      <c r="K28" s="16"/>
      <c r="L28" s="16"/>
      <c r="N28" s="19">
        <v>27</v>
      </c>
      <c r="O28" s="14"/>
      <c r="P28" s="15"/>
      <c r="Q28" s="15" t="s">
        <v>30</v>
      </c>
      <c r="S28" s="12">
        <v>27</v>
      </c>
      <c r="T28" s="30"/>
      <c r="U28" s="15"/>
      <c r="V28" s="15" t="s">
        <v>32</v>
      </c>
      <c r="W28" s="68"/>
      <c r="X28" s="25"/>
      <c r="Y28" s="70"/>
      <c r="Z28" s="31">
        <v>27</v>
      </c>
      <c r="AA28" s="29" t="s">
        <v>78</v>
      </c>
      <c r="AB28" s="31" t="str">
        <f t="shared" si="0"/>
        <v/>
      </c>
      <c r="AC28" s="31" t="str">
        <f t="shared" si="7"/>
        <v/>
      </c>
      <c r="AD28" s="79" t="str">
        <f t="shared" si="9"/>
        <v>Tidak PAS   Tidak Remed</v>
      </c>
    </row>
    <row r="29" spans="1:30" x14ac:dyDescent="0.25">
      <c r="A29" s="17">
        <v>28</v>
      </c>
      <c r="B29" s="18" t="str">
        <f t="array" aca="1" ref="B29" ca="1">IFERROR(INDEX(data,MATCH(SMALL(COUNTIF(data,"&lt;"&amp;data),ROW(29:38)),COUNTIF(data,"&lt;"&amp;data),0)),"")</f>
        <v/>
      </c>
      <c r="C29" s="17">
        <v>75</v>
      </c>
      <c r="D29" s="17" t="str">
        <f t="shared" ca="1" si="1"/>
        <v>0</v>
      </c>
      <c r="E29" s="6" t="str">
        <f t="shared" ca="1" si="2"/>
        <v/>
      </c>
      <c r="F29" s="13" t="str">
        <f t="array" aca="1" ref="F29" ca="1">IFERROR(INDEX(Remed,MATCH(SMALL(COUNTIF(Remed,"&lt;"&amp;Remed),ROW(29:38)),COUNTIF(Remed,"&lt;"&amp;Remed),0)),"")</f>
        <v/>
      </c>
      <c r="G29" s="5" t="str">
        <f t="shared" ca="1" si="3"/>
        <v/>
      </c>
      <c r="H29" s="6" t="str">
        <f t="shared" ca="1" si="4"/>
        <v>0</v>
      </c>
      <c r="I29" s="7" t="str">
        <f t="shared" ca="1" si="5"/>
        <v/>
      </c>
      <c r="J29" s="6" t="str">
        <f t="shared" ca="1" si="6"/>
        <v/>
      </c>
      <c r="K29" s="16"/>
      <c r="L29" s="16"/>
      <c r="N29" s="19">
        <v>28</v>
      </c>
      <c r="O29" s="14"/>
      <c r="P29" s="15"/>
      <c r="Q29" s="15" t="s">
        <v>30</v>
      </c>
      <c r="S29" s="12">
        <v>28</v>
      </c>
      <c r="T29" s="30"/>
      <c r="U29" s="15"/>
      <c r="V29" s="15" t="s">
        <v>32</v>
      </c>
      <c r="W29" s="68"/>
      <c r="X29" s="25"/>
      <c r="Y29" s="70"/>
      <c r="Z29" s="31">
        <v>28</v>
      </c>
      <c r="AA29" s="29" t="s">
        <v>79</v>
      </c>
      <c r="AB29" s="31" t="str">
        <f t="shared" si="0"/>
        <v/>
      </c>
      <c r="AC29" s="31" t="str">
        <f t="shared" si="7"/>
        <v/>
      </c>
      <c r="AD29" s="79" t="str">
        <f t="shared" si="9"/>
        <v>Tidak PAS   Tidak Remed</v>
      </c>
    </row>
    <row r="30" spans="1:30" x14ac:dyDescent="0.25">
      <c r="A30" s="17">
        <v>29</v>
      </c>
      <c r="B30" s="18" t="str">
        <f t="array" aca="1" ref="B30" ca="1">IFERROR(INDEX(data,MATCH(SMALL(COUNTIF(data,"&lt;"&amp;data),ROW(30:39)),COUNTIF(data,"&lt;"&amp;data),0)),"")</f>
        <v/>
      </c>
      <c r="C30" s="17">
        <v>75</v>
      </c>
      <c r="D30" s="17" t="str">
        <f t="shared" ca="1" si="1"/>
        <v>0</v>
      </c>
      <c r="E30" s="6" t="str">
        <f t="shared" ca="1" si="2"/>
        <v/>
      </c>
      <c r="F30" s="13" t="str">
        <f t="array" aca="1" ref="F30" ca="1">IFERROR(INDEX(Remed,MATCH(SMALL(COUNTIF(Remed,"&lt;"&amp;Remed),ROW(30:39)),COUNTIF(Remed,"&lt;"&amp;Remed),0)),"")</f>
        <v/>
      </c>
      <c r="G30" s="5" t="str">
        <f t="shared" ca="1" si="3"/>
        <v/>
      </c>
      <c r="H30" s="6" t="str">
        <f t="shared" ca="1" si="4"/>
        <v>0</v>
      </c>
      <c r="I30" s="7" t="str">
        <f t="shared" ca="1" si="5"/>
        <v/>
      </c>
      <c r="J30" s="6" t="str">
        <f t="shared" ca="1" si="6"/>
        <v/>
      </c>
      <c r="K30" s="16"/>
      <c r="L30" s="16"/>
      <c r="N30" s="19">
        <v>29</v>
      </c>
      <c r="O30" s="14"/>
      <c r="P30" s="15"/>
      <c r="Q30" s="15" t="s">
        <v>30</v>
      </c>
      <c r="S30" s="12">
        <v>29</v>
      </c>
      <c r="T30" s="30"/>
      <c r="U30" s="15"/>
      <c r="V30" s="15" t="s">
        <v>32</v>
      </c>
      <c r="W30" s="68"/>
      <c r="X30" s="25"/>
      <c r="Y30" s="70"/>
      <c r="Z30" s="31">
        <v>29</v>
      </c>
      <c r="AA30" s="29" t="s">
        <v>80</v>
      </c>
      <c r="AB30" s="31" t="str">
        <f t="shared" si="0"/>
        <v/>
      </c>
      <c r="AC30" s="31" t="str">
        <f t="shared" si="7"/>
        <v/>
      </c>
      <c r="AD30" s="79" t="str">
        <f t="shared" si="9"/>
        <v>Tidak PAS   Tidak Remed</v>
      </c>
    </row>
    <row r="31" spans="1:30" x14ac:dyDescent="0.25">
      <c r="A31" s="17">
        <v>30</v>
      </c>
      <c r="B31" s="18" t="str">
        <f t="array" aca="1" ref="B31" ca="1">IFERROR(INDEX(data,MATCH(SMALL(COUNTIF(data,"&lt;"&amp;data),ROW(31:40)),COUNTIF(data,"&lt;"&amp;data),0)),"")</f>
        <v/>
      </c>
      <c r="C31" s="17">
        <v>75</v>
      </c>
      <c r="D31" s="17" t="str">
        <f t="shared" ca="1" si="1"/>
        <v>0</v>
      </c>
      <c r="E31" s="6" t="str">
        <f t="shared" ca="1" si="2"/>
        <v/>
      </c>
      <c r="F31" s="13" t="str">
        <f t="array" aca="1" ref="F31" ca="1">IFERROR(INDEX(Remed,MATCH(SMALL(COUNTIF(Remed,"&lt;"&amp;Remed),ROW(31:40)),COUNTIF(Remed,"&lt;"&amp;Remed),0)),"")</f>
        <v/>
      </c>
      <c r="G31" s="5" t="str">
        <f t="shared" ca="1" si="3"/>
        <v/>
      </c>
      <c r="H31" s="6" t="str">
        <f t="shared" ca="1" si="4"/>
        <v>0</v>
      </c>
      <c r="I31" s="7" t="str">
        <f t="shared" ca="1" si="5"/>
        <v/>
      </c>
      <c r="J31" s="6" t="str">
        <f t="shared" ca="1" si="6"/>
        <v/>
      </c>
      <c r="K31" s="16"/>
      <c r="L31" s="16"/>
      <c r="N31" s="19">
        <v>30</v>
      </c>
      <c r="O31" s="14"/>
      <c r="P31" s="15"/>
      <c r="Q31" s="15" t="s">
        <v>30</v>
      </c>
      <c r="S31" s="12">
        <v>30</v>
      </c>
      <c r="T31" s="30"/>
      <c r="U31" s="15"/>
      <c r="V31" s="15" t="s">
        <v>32</v>
      </c>
      <c r="W31" s="68"/>
      <c r="X31" s="25"/>
      <c r="Y31" s="70"/>
      <c r="Z31" s="31">
        <v>30</v>
      </c>
      <c r="AA31" s="29" t="s">
        <v>81</v>
      </c>
      <c r="AB31" s="31" t="str">
        <f t="shared" si="0"/>
        <v/>
      </c>
      <c r="AC31" s="31" t="str">
        <f t="shared" si="7"/>
        <v/>
      </c>
      <c r="AD31" s="79" t="str">
        <f t="shared" si="9"/>
        <v>Tidak PAS   Tidak Remed</v>
      </c>
    </row>
    <row r="32" spans="1:30" hidden="1" x14ac:dyDescent="0.25">
      <c r="A32" s="17">
        <v>31</v>
      </c>
      <c r="B32" s="18" t="str">
        <f t="array" aca="1" ref="B32" ca="1">IFERROR(INDEX(data,MATCH(SMALL(COUNTIF(data,"&lt;"&amp;data),ROW(32:41)),COUNTIF(data,"&lt;"&amp;data),0)),"")</f>
        <v/>
      </c>
      <c r="C32" s="17">
        <v>75</v>
      </c>
      <c r="D32" s="17" t="str">
        <f t="shared" ca="1" si="1"/>
        <v>0</v>
      </c>
      <c r="E32" s="6" t="str">
        <f t="shared" ca="1" si="2"/>
        <v/>
      </c>
      <c r="F32" s="13" t="str">
        <f t="array" aca="1" ref="F32" ca="1">IFERROR(INDEX(Remed,MATCH(SMALL(COUNTIF(Remed,"&lt;"&amp;Remed),ROW(32:41)),COUNTIF(Remed,"&lt;"&amp;Remed),0)),"")</f>
        <v/>
      </c>
      <c r="G32" s="5" t="str">
        <f t="shared" ca="1" si="3"/>
        <v/>
      </c>
      <c r="H32" s="6" t="str">
        <f t="shared" ca="1" si="4"/>
        <v>0</v>
      </c>
      <c r="I32" s="7" t="str">
        <f t="shared" ca="1" si="5"/>
        <v/>
      </c>
      <c r="J32" s="6" t="str">
        <f t="shared" ca="1" si="6"/>
        <v/>
      </c>
      <c r="K32" s="16"/>
      <c r="L32" s="16"/>
      <c r="N32" s="19">
        <v>31</v>
      </c>
      <c r="O32" s="14"/>
      <c r="P32" s="15"/>
      <c r="Q32" s="15" t="s">
        <v>30</v>
      </c>
      <c r="S32" s="12">
        <v>31</v>
      </c>
      <c r="T32" s="30"/>
      <c r="U32" s="15"/>
      <c r="V32" s="15" t="s">
        <v>32</v>
      </c>
      <c r="W32" s="68"/>
      <c r="X32" s="25"/>
      <c r="Y32" s="70"/>
      <c r="Z32" s="31">
        <v>31</v>
      </c>
      <c r="AA32" s="29"/>
      <c r="AB32" s="31" t="str">
        <f t="shared" si="0"/>
        <v/>
      </c>
      <c r="AC32" s="31" t="str">
        <f t="shared" si="7"/>
        <v/>
      </c>
      <c r="AD32" s="79" t="str">
        <f>IF(AB32="PAS","","Tidak PAS")&amp; "   "  &amp;IF(AC32="REMED","","Tidak Remed")</f>
        <v>Tidak PAS   Tidak Remed</v>
      </c>
    </row>
    <row r="33" spans="1:48" hidden="1" x14ac:dyDescent="0.25">
      <c r="A33" s="17">
        <v>32</v>
      </c>
      <c r="B33" s="18" t="str">
        <f t="array" aca="1" ref="B33" ca="1">IFERROR(INDEX(data,MATCH(SMALL(COUNTIF(data,"&lt;"&amp;data),ROW(33:42)),COUNTIF(data,"&lt;"&amp;data),0)),"")</f>
        <v/>
      </c>
      <c r="C33" s="17">
        <v>75</v>
      </c>
      <c r="D33" s="17" t="str">
        <f t="shared" ca="1" si="1"/>
        <v>0</v>
      </c>
      <c r="E33" s="6" t="str">
        <f t="shared" ca="1" si="2"/>
        <v/>
      </c>
      <c r="F33" s="13" t="str">
        <f t="array" aca="1" ref="F33" ca="1">IFERROR(INDEX(Remed,MATCH(SMALL(COUNTIF(Remed,"&lt;"&amp;Remed),ROW(33:42)),COUNTIF(Remed,"&lt;"&amp;Remed),0)),"")</f>
        <v/>
      </c>
      <c r="G33" s="5" t="str">
        <f t="shared" ca="1" si="3"/>
        <v/>
      </c>
      <c r="H33" s="6" t="str">
        <f t="shared" ca="1" si="4"/>
        <v>0</v>
      </c>
      <c r="I33" s="7" t="str">
        <f t="shared" ca="1" si="5"/>
        <v/>
      </c>
      <c r="J33" s="6" t="str">
        <f t="shared" ca="1" si="6"/>
        <v/>
      </c>
      <c r="K33" s="16"/>
      <c r="L33" s="16"/>
      <c r="N33" s="19">
        <v>32</v>
      </c>
      <c r="O33" s="14"/>
      <c r="P33" s="15"/>
      <c r="Q33" s="15" t="s">
        <v>30</v>
      </c>
      <c r="S33" s="12">
        <v>32</v>
      </c>
      <c r="T33" s="30"/>
      <c r="U33" s="15"/>
      <c r="V33" s="15" t="s">
        <v>32</v>
      </c>
      <c r="W33" s="68"/>
      <c r="X33" s="25"/>
      <c r="Y33" s="70"/>
      <c r="Z33" s="31">
        <v>32</v>
      </c>
      <c r="AA33" s="29"/>
      <c r="AB33" s="31" t="str">
        <f t="shared" si="0"/>
        <v/>
      </c>
      <c r="AC33" s="31" t="str">
        <f t="shared" si="7"/>
        <v/>
      </c>
      <c r="AD33" s="79" t="str">
        <f t="shared" si="9"/>
        <v>Tidak PAS   Tidak Remed</v>
      </c>
    </row>
    <row r="34" spans="1:48" hidden="1" x14ac:dyDescent="0.25">
      <c r="A34" s="17">
        <v>33</v>
      </c>
      <c r="B34" s="18" t="str">
        <f t="array" aca="1" ref="B34" ca="1">IFERROR(INDEX(data,MATCH(SMALL(COUNTIF(data,"&lt;"&amp;data),ROW(34:43)),COUNTIF(data,"&lt;"&amp;data),0)),"")</f>
        <v/>
      </c>
      <c r="C34" s="17">
        <v>75</v>
      </c>
      <c r="D34" s="17" t="str">
        <f t="shared" ca="1" si="1"/>
        <v>0</v>
      </c>
      <c r="E34" s="6" t="str">
        <f t="shared" ca="1" si="2"/>
        <v/>
      </c>
      <c r="F34" s="13" t="str">
        <f t="array" aca="1" ref="F34" ca="1">IFERROR(INDEX(Remed,MATCH(SMALL(COUNTIF(Remed,"&lt;"&amp;Remed),ROW(34:43)),COUNTIF(Remed,"&lt;"&amp;Remed),0)),"")</f>
        <v/>
      </c>
      <c r="G34" s="5" t="str">
        <f t="shared" ca="1" si="3"/>
        <v/>
      </c>
      <c r="H34" s="6" t="str">
        <f t="shared" ca="1" si="4"/>
        <v>0</v>
      </c>
      <c r="I34" s="7" t="str">
        <f t="shared" ca="1" si="5"/>
        <v/>
      </c>
      <c r="J34" s="6" t="str">
        <f t="shared" ca="1" si="6"/>
        <v/>
      </c>
      <c r="K34" s="16"/>
      <c r="L34" s="16"/>
      <c r="N34" s="19">
        <v>33</v>
      </c>
      <c r="O34" s="14"/>
      <c r="P34" s="15"/>
      <c r="Q34" s="15" t="s">
        <v>30</v>
      </c>
      <c r="S34" s="12">
        <v>33</v>
      </c>
      <c r="T34" s="30"/>
      <c r="U34" s="15"/>
      <c r="V34" s="15" t="s">
        <v>32</v>
      </c>
      <c r="W34" s="68"/>
      <c r="X34" s="25"/>
      <c r="Y34" s="70"/>
      <c r="Z34" s="31">
        <v>33</v>
      </c>
      <c r="AA34" s="29"/>
      <c r="AB34" s="31" t="str">
        <f t="shared" si="0"/>
        <v/>
      </c>
      <c r="AC34" s="31" t="str">
        <f t="shared" si="7"/>
        <v/>
      </c>
      <c r="AD34" s="79" t="str">
        <f t="shared" si="9"/>
        <v>Tidak PAS   Tidak Remed</v>
      </c>
    </row>
    <row r="35" spans="1:48" hidden="1" x14ac:dyDescent="0.25">
      <c r="A35" s="17">
        <v>34</v>
      </c>
      <c r="B35" s="18" t="str">
        <f t="array" aca="1" ref="B35" ca="1">IFERROR(INDEX(data,MATCH(SMALL(COUNTIF(data,"&lt;"&amp;data),ROW(35:44)),COUNTIF(data,"&lt;"&amp;data),0)),"")</f>
        <v/>
      </c>
      <c r="C35" s="17">
        <v>75</v>
      </c>
      <c r="D35" s="17" t="str">
        <f t="shared" ca="1" si="1"/>
        <v>0</v>
      </c>
      <c r="E35" s="6" t="str">
        <f t="shared" ca="1" si="2"/>
        <v/>
      </c>
      <c r="F35" s="13" t="str">
        <f t="array" aca="1" ref="F35" ca="1">IFERROR(INDEX(Remed,MATCH(SMALL(COUNTIF(Remed,"&lt;"&amp;Remed),ROW(35:44)),COUNTIF(Remed,"&lt;"&amp;Remed),0)),"")</f>
        <v/>
      </c>
      <c r="G35" s="5" t="str">
        <f t="shared" ca="1" si="3"/>
        <v/>
      </c>
      <c r="H35" s="6" t="str">
        <f t="shared" ca="1" si="4"/>
        <v>0</v>
      </c>
      <c r="I35" s="7" t="str">
        <f t="shared" ca="1" si="5"/>
        <v/>
      </c>
      <c r="J35" s="6" t="str">
        <f t="shared" ca="1" si="6"/>
        <v/>
      </c>
      <c r="K35" s="16"/>
      <c r="L35" s="16"/>
      <c r="N35" s="19">
        <v>34</v>
      </c>
      <c r="O35" s="14"/>
      <c r="P35" s="15"/>
      <c r="Q35" s="15" t="s">
        <v>30</v>
      </c>
      <c r="S35" s="12">
        <v>34</v>
      </c>
      <c r="T35" s="30"/>
      <c r="U35" s="15"/>
      <c r="V35" s="15" t="s">
        <v>32</v>
      </c>
      <c r="W35" s="68"/>
      <c r="X35" s="25"/>
      <c r="Y35" s="70"/>
      <c r="Z35" s="31">
        <v>34</v>
      </c>
      <c r="AA35" s="29"/>
      <c r="AB35" s="31" t="str">
        <f t="shared" si="0"/>
        <v/>
      </c>
      <c r="AC35" s="31" t="str">
        <f t="shared" si="7"/>
        <v/>
      </c>
      <c r="AD35" s="79" t="str">
        <f t="shared" si="9"/>
        <v>Tidak PAS   Tidak Remed</v>
      </c>
    </row>
    <row r="36" spans="1:48" ht="15" hidden="1" customHeight="1" x14ac:dyDescent="0.25">
      <c r="A36" s="17">
        <v>35</v>
      </c>
      <c r="B36" s="18" t="str">
        <f t="array" aca="1" ref="B36" ca="1">IFERROR(INDEX(data,MATCH(SMALL(COUNTIF(data,"&lt;"&amp;data),ROW(36:45)),COUNTIF(data,"&lt;"&amp;data),0)),"")</f>
        <v/>
      </c>
      <c r="C36" s="17">
        <v>75</v>
      </c>
      <c r="D36" s="17" t="str">
        <f t="shared" ref="D36:D41" ca="1" si="10">IFERROR(VLOOKUP(B36,O$2:Q$41,2,FALSE),"")</f>
        <v/>
      </c>
      <c r="E36" s="6" t="str">
        <f t="shared" ca="1" si="2"/>
        <v/>
      </c>
      <c r="F36" s="13" t="str">
        <f t="array" aca="1" ref="F36" ca="1">IFERROR(INDEX(Remed,MATCH(SMALL(COUNTIF(Remed,"&lt;"&amp;Remed),ROW(36:45)),COUNTIF(Remed,"&lt;"&amp;Remed),0)),"")</f>
        <v/>
      </c>
      <c r="G36" s="5" t="str">
        <f t="shared" ca="1" si="3"/>
        <v/>
      </c>
      <c r="H36" s="6" t="str">
        <f t="shared" ref="H36:H41" ca="1" si="11">IFERROR(75+((G36-G$42)/(G$43-G$42)*(X$2-75)),"")</f>
        <v/>
      </c>
      <c r="I36" s="7" t="str">
        <f t="shared" ref="I36:I41" ca="1" si="12">IFERROR((E36+H36)/2,"")</f>
        <v/>
      </c>
      <c r="J36" s="6" t="str">
        <f t="shared" ca="1" si="6"/>
        <v/>
      </c>
      <c r="K36" s="16"/>
      <c r="L36" s="16"/>
      <c r="N36" s="19">
        <v>35</v>
      </c>
      <c r="O36" s="14"/>
      <c r="P36" s="14"/>
      <c r="Q36" s="15" t="s">
        <v>30</v>
      </c>
      <c r="S36" s="12">
        <v>35</v>
      </c>
      <c r="T36" s="14"/>
      <c r="U36" s="14"/>
      <c r="V36" s="15" t="s">
        <v>32</v>
      </c>
      <c r="W36" s="68"/>
      <c r="X36" s="25"/>
      <c r="Y36" s="70"/>
      <c r="Z36" s="31">
        <v>35</v>
      </c>
      <c r="AA36" s="29"/>
      <c r="AB36" s="31" t="str">
        <f t="shared" si="0"/>
        <v/>
      </c>
      <c r="AC36" s="31" t="str">
        <f t="shared" ref="AC36:AC41" si="13">IFERROR(VLOOKUP(AA36,T36:V75,3,FALSE),"")</f>
        <v/>
      </c>
      <c r="AD36" s="34" t="str">
        <f t="shared" si="9"/>
        <v>Tidak PAS   Tidak Remed</v>
      </c>
    </row>
    <row r="37" spans="1:48" ht="15" hidden="1" customHeight="1" x14ac:dyDescent="0.25">
      <c r="A37" s="17">
        <v>36</v>
      </c>
      <c r="B37" s="18" t="str">
        <f t="array" aca="1" ref="B37" ca="1">IFERROR(INDEX(data,MATCH(SMALL(COUNTIF(data,"&lt;"&amp;data),ROW(37:46)),COUNTIF(data,"&lt;"&amp;data),0)),"")</f>
        <v/>
      </c>
      <c r="C37" s="17">
        <v>75</v>
      </c>
      <c r="D37" s="17" t="str">
        <f t="shared" ca="1" si="10"/>
        <v/>
      </c>
      <c r="E37" s="6" t="str">
        <f t="shared" ca="1" si="2"/>
        <v/>
      </c>
      <c r="F37" s="13" t="str">
        <f t="array" aca="1" ref="F37" ca="1">IFERROR(INDEX(Remed,MATCH(SMALL(COUNTIF(Remed,"&lt;"&amp;Remed),ROW(37:46)),COUNTIF(Remed,"&lt;"&amp;Remed),0)),"")</f>
        <v/>
      </c>
      <c r="G37" s="5" t="str">
        <f t="shared" ca="1" si="3"/>
        <v/>
      </c>
      <c r="H37" s="6" t="str">
        <f t="shared" ca="1" si="11"/>
        <v/>
      </c>
      <c r="I37" s="7" t="str">
        <f t="shared" ca="1" si="12"/>
        <v/>
      </c>
      <c r="J37" s="6" t="str">
        <f t="shared" ca="1" si="6"/>
        <v/>
      </c>
      <c r="K37" s="16"/>
      <c r="L37" s="16"/>
      <c r="N37" s="19">
        <v>36</v>
      </c>
      <c r="O37" s="14"/>
      <c r="P37" s="14"/>
      <c r="Q37" s="15" t="s">
        <v>30</v>
      </c>
      <c r="S37" s="12">
        <v>36</v>
      </c>
      <c r="T37" s="14"/>
      <c r="U37" s="14"/>
      <c r="V37" s="15" t="s">
        <v>32</v>
      </c>
      <c r="W37" s="68"/>
      <c r="X37" s="25"/>
      <c r="Y37" s="70"/>
      <c r="Z37" s="31">
        <v>36</v>
      </c>
      <c r="AA37" s="29"/>
      <c r="AB37" s="31" t="str">
        <f t="shared" si="0"/>
        <v/>
      </c>
      <c r="AC37" s="31" t="str">
        <f t="shared" si="13"/>
        <v/>
      </c>
      <c r="AD37" s="34" t="str">
        <f t="shared" si="9"/>
        <v>Tidak PAS   Tidak Remed</v>
      </c>
    </row>
    <row r="38" spans="1:48" ht="15" hidden="1" customHeight="1" x14ac:dyDescent="0.25">
      <c r="A38" s="17">
        <v>37</v>
      </c>
      <c r="B38" s="18" t="str">
        <f t="array" aca="1" ref="B38" ca="1">IFERROR(INDEX(data,MATCH(SMALL(COUNTIF(data,"&lt;"&amp;data),ROW(38:47)),COUNTIF(data,"&lt;"&amp;data),0)),"")</f>
        <v/>
      </c>
      <c r="C38" s="17">
        <v>75</v>
      </c>
      <c r="D38" s="17" t="str">
        <f t="shared" ca="1" si="10"/>
        <v/>
      </c>
      <c r="E38" s="6" t="str">
        <f t="shared" ca="1" si="2"/>
        <v/>
      </c>
      <c r="F38" s="13" t="str">
        <f t="array" aca="1" ref="F38" ca="1">IFERROR(INDEX(Remed,MATCH(SMALL(COUNTIF(Remed,"&lt;"&amp;Remed),ROW(38:47)),COUNTIF(Remed,"&lt;"&amp;Remed),0)),"")</f>
        <v/>
      </c>
      <c r="G38" s="5" t="str">
        <f t="shared" ca="1" si="3"/>
        <v/>
      </c>
      <c r="H38" s="6" t="str">
        <f t="shared" ca="1" si="11"/>
        <v/>
      </c>
      <c r="I38" s="7" t="str">
        <f t="shared" ca="1" si="12"/>
        <v/>
      </c>
      <c r="J38" s="6" t="str">
        <f t="shared" ca="1" si="6"/>
        <v/>
      </c>
      <c r="K38" s="16"/>
      <c r="L38" s="16"/>
      <c r="N38" s="19">
        <v>37</v>
      </c>
      <c r="O38" s="14"/>
      <c r="P38" s="14"/>
      <c r="Q38" s="15" t="s">
        <v>30</v>
      </c>
      <c r="S38" s="12">
        <v>37</v>
      </c>
      <c r="T38" s="14"/>
      <c r="U38" s="14"/>
      <c r="V38" s="15" t="s">
        <v>32</v>
      </c>
      <c r="W38" s="68"/>
      <c r="X38" s="25"/>
      <c r="Y38" s="70"/>
      <c r="Z38" s="31">
        <v>37</v>
      </c>
      <c r="AA38" s="29"/>
      <c r="AB38" s="31" t="str">
        <f t="shared" si="0"/>
        <v/>
      </c>
      <c r="AC38" s="31" t="str">
        <f t="shared" si="13"/>
        <v/>
      </c>
      <c r="AD38" s="34" t="str">
        <f t="shared" si="9"/>
        <v>Tidak PAS   Tidak Remed</v>
      </c>
    </row>
    <row r="39" spans="1:48" ht="15" hidden="1" customHeight="1" x14ac:dyDescent="0.25">
      <c r="A39" s="17">
        <v>38</v>
      </c>
      <c r="B39" s="18" t="str">
        <f t="array" aca="1" ref="B39" ca="1">IFERROR(INDEX(data,MATCH(SMALL(COUNTIF(data,"&lt;"&amp;data),ROW(39:48)),COUNTIF(data,"&lt;"&amp;data),0)),"")</f>
        <v/>
      </c>
      <c r="C39" s="17">
        <v>75</v>
      </c>
      <c r="D39" s="17" t="str">
        <f t="shared" ca="1" si="10"/>
        <v/>
      </c>
      <c r="E39" s="6" t="str">
        <f t="shared" ca="1" si="2"/>
        <v/>
      </c>
      <c r="F39" s="13" t="str">
        <f t="array" aca="1" ref="F39" ca="1">IFERROR(INDEX(Remed,MATCH(SMALL(COUNTIF(Remed,"&lt;"&amp;Remed),ROW(39:48)),COUNTIF(Remed,"&lt;"&amp;Remed),0)),"")</f>
        <v/>
      </c>
      <c r="G39" s="5" t="str">
        <f t="shared" ca="1" si="3"/>
        <v/>
      </c>
      <c r="H39" s="6" t="str">
        <f t="shared" ca="1" si="11"/>
        <v/>
      </c>
      <c r="I39" s="7" t="str">
        <f t="shared" ca="1" si="12"/>
        <v/>
      </c>
      <c r="J39" s="6" t="str">
        <f t="shared" ca="1" si="6"/>
        <v/>
      </c>
      <c r="K39" s="16"/>
      <c r="L39" s="16"/>
      <c r="N39" s="19">
        <v>38</v>
      </c>
      <c r="O39" s="14"/>
      <c r="P39" s="14"/>
      <c r="Q39" s="15" t="s">
        <v>30</v>
      </c>
      <c r="S39" s="12">
        <v>38</v>
      </c>
      <c r="T39" s="14"/>
      <c r="U39" s="14"/>
      <c r="V39" s="15" t="s">
        <v>32</v>
      </c>
      <c r="W39" s="68"/>
      <c r="X39" s="25"/>
      <c r="Y39" s="70"/>
      <c r="Z39" s="31">
        <v>38</v>
      </c>
      <c r="AA39" s="29"/>
      <c r="AB39" s="31" t="str">
        <f t="shared" si="0"/>
        <v/>
      </c>
      <c r="AC39" s="31" t="str">
        <f t="shared" si="13"/>
        <v/>
      </c>
      <c r="AD39" s="34" t="str">
        <f t="shared" si="9"/>
        <v>Tidak PAS   Tidak Remed</v>
      </c>
    </row>
    <row r="40" spans="1:48" ht="15" hidden="1" customHeight="1" x14ac:dyDescent="0.25">
      <c r="A40" s="17">
        <v>39</v>
      </c>
      <c r="B40" s="18" t="str">
        <f t="array" aca="1" ref="B40" ca="1">IFERROR(INDEX(data,MATCH(SMALL(COUNTIF(data,"&lt;"&amp;data),ROW(40:49)),COUNTIF(data,"&lt;"&amp;data),0)),"")</f>
        <v/>
      </c>
      <c r="C40" s="17">
        <v>75</v>
      </c>
      <c r="D40" s="17" t="str">
        <f t="shared" ca="1" si="10"/>
        <v/>
      </c>
      <c r="E40" s="6" t="str">
        <f t="shared" ca="1" si="2"/>
        <v/>
      </c>
      <c r="F40" s="13" t="str">
        <f t="array" aca="1" ref="F40" ca="1">IFERROR(INDEX(Remed,MATCH(SMALL(COUNTIF(Remed,"&lt;"&amp;Remed),ROW(40:49)),COUNTIF(Remed,"&lt;"&amp;Remed),0)),"")</f>
        <v/>
      </c>
      <c r="G40" s="5" t="str">
        <f t="shared" ca="1" si="3"/>
        <v/>
      </c>
      <c r="H40" s="6" t="str">
        <f t="shared" ca="1" si="11"/>
        <v/>
      </c>
      <c r="I40" s="7" t="str">
        <f t="shared" ca="1" si="12"/>
        <v/>
      </c>
      <c r="J40" s="6" t="str">
        <f t="shared" ca="1" si="6"/>
        <v/>
      </c>
      <c r="K40" s="16"/>
      <c r="L40" s="16"/>
      <c r="N40" s="19">
        <v>39</v>
      </c>
      <c r="O40" s="14"/>
      <c r="P40" s="14"/>
      <c r="Q40" s="15" t="s">
        <v>30</v>
      </c>
      <c r="S40" s="12">
        <v>39</v>
      </c>
      <c r="T40" s="14"/>
      <c r="U40" s="14"/>
      <c r="V40" s="15" t="s">
        <v>32</v>
      </c>
      <c r="W40" s="68"/>
      <c r="X40" s="25"/>
      <c r="Y40" s="70"/>
      <c r="Z40" s="31">
        <v>39</v>
      </c>
      <c r="AA40" s="29"/>
      <c r="AB40" s="31" t="str">
        <f t="shared" si="0"/>
        <v/>
      </c>
      <c r="AC40" s="31" t="str">
        <f t="shared" si="13"/>
        <v/>
      </c>
      <c r="AD40" s="34" t="str">
        <f t="shared" si="9"/>
        <v>Tidak PAS   Tidak Remed</v>
      </c>
    </row>
    <row r="41" spans="1:48" ht="15" hidden="1" customHeight="1" x14ac:dyDescent="0.25">
      <c r="A41" s="17">
        <v>40</v>
      </c>
      <c r="B41" s="18" t="str">
        <f t="array" aca="1" ref="B41" ca="1">IFERROR(INDEX(data,MATCH(SMALL(COUNTIF(data,"&lt;"&amp;data),ROW(41:50)),COUNTIF(data,"&lt;"&amp;data),0)),"")</f>
        <v/>
      </c>
      <c r="C41" s="17">
        <v>75</v>
      </c>
      <c r="D41" s="17" t="str">
        <f t="shared" ca="1" si="10"/>
        <v/>
      </c>
      <c r="E41" s="6" t="str">
        <f t="shared" ca="1" si="2"/>
        <v/>
      </c>
      <c r="F41" s="13" t="str">
        <f t="array" aca="1" ref="F41" ca="1">IFERROR(INDEX(Remed,MATCH(SMALL(COUNTIF(Remed,"&lt;"&amp;Remed),ROW(41:50)),COUNTIF(Remed,"&lt;"&amp;Remed),0)),"")</f>
        <v/>
      </c>
      <c r="G41" s="5" t="str">
        <f t="shared" ca="1" si="3"/>
        <v/>
      </c>
      <c r="H41" s="6" t="str">
        <f t="shared" ca="1" si="11"/>
        <v/>
      </c>
      <c r="I41" s="7" t="str">
        <f t="shared" ca="1" si="12"/>
        <v/>
      </c>
      <c r="J41" s="6" t="str">
        <f t="shared" ca="1" si="6"/>
        <v/>
      </c>
      <c r="K41" s="16"/>
      <c r="L41" s="16"/>
      <c r="N41" s="19">
        <v>40</v>
      </c>
      <c r="O41" s="14"/>
      <c r="P41" s="14"/>
      <c r="Q41" s="15" t="s">
        <v>30</v>
      </c>
      <c r="S41" s="12">
        <v>40</v>
      </c>
      <c r="T41" s="14"/>
      <c r="U41" s="14"/>
      <c r="V41" s="15" t="s">
        <v>32</v>
      </c>
      <c r="W41" s="68"/>
      <c r="X41" s="25"/>
      <c r="Y41" s="70"/>
      <c r="Z41" s="31">
        <v>40</v>
      </c>
      <c r="AA41" s="29"/>
      <c r="AB41" s="31" t="str">
        <f t="shared" si="0"/>
        <v/>
      </c>
      <c r="AC41" s="31" t="str">
        <f t="shared" si="13"/>
        <v/>
      </c>
      <c r="AD41" s="34" t="str">
        <f t="shared" si="9"/>
        <v>Tidak PAS   Tidak Remed</v>
      </c>
    </row>
    <row r="42" spans="1:48" ht="15" hidden="1" customHeight="1" x14ac:dyDescent="0.25">
      <c r="A42" s="72" t="s">
        <v>7</v>
      </c>
      <c r="B42" s="73"/>
      <c r="C42" s="74"/>
      <c r="D42" s="17">
        <f ca="1">MIN(D2:D41)</f>
        <v>0</v>
      </c>
      <c r="E42" s="75"/>
      <c r="F42" s="75"/>
      <c r="G42" s="17">
        <f ca="1">MIN(G2:G41)</f>
        <v>0</v>
      </c>
      <c r="H42" s="17">
        <f t="shared" ref="H42:I42" ca="1" si="14">MIN(H2:H41)</f>
        <v>0</v>
      </c>
      <c r="I42" s="7">
        <f t="shared" ca="1" si="14"/>
        <v>0</v>
      </c>
      <c r="J42" s="7">
        <f t="shared" ref="J42" ca="1" si="15">MIN(J2:J41)</f>
        <v>0</v>
      </c>
      <c r="K42" s="7">
        <f t="shared" ref="K42:L42" si="16">MIN(K2:K41)</f>
        <v>0</v>
      </c>
      <c r="L42" s="7">
        <f t="shared" si="16"/>
        <v>0</v>
      </c>
      <c r="N42" s="60"/>
      <c r="O42" s="60"/>
      <c r="P42" s="60"/>
      <c r="Q42" s="60"/>
      <c r="S42" s="60"/>
      <c r="T42" s="60"/>
      <c r="U42" s="60"/>
      <c r="V42" s="60"/>
      <c r="W42" s="68"/>
      <c r="X42" s="25"/>
      <c r="Y42" s="70"/>
      <c r="Z42" s="31">
        <v>41</v>
      </c>
      <c r="AA42" s="27"/>
      <c r="AB42" s="28"/>
      <c r="AC42" s="28"/>
      <c r="AD42" s="31" t="str">
        <f t="shared" ref="AD42:AD43" si="17">IF(AB42=AB42,"PAS","Tidak PAS")</f>
        <v>PAS</v>
      </c>
    </row>
    <row r="43" spans="1:48" ht="15" hidden="1" customHeight="1" x14ac:dyDescent="0.25">
      <c r="A43" s="72" t="s">
        <v>8</v>
      </c>
      <c r="B43" s="73"/>
      <c r="C43" s="74"/>
      <c r="D43" s="17">
        <f ca="1">MAX(D2:D41)</f>
        <v>0</v>
      </c>
      <c r="E43" s="76"/>
      <c r="F43" s="76"/>
      <c r="G43" s="17">
        <f ca="1">MAX(G2:G41)</f>
        <v>0</v>
      </c>
      <c r="H43" s="17">
        <f t="shared" ref="H43:I43" ca="1" si="18">MAX(H2:H41)</f>
        <v>0</v>
      </c>
      <c r="I43" s="7">
        <f t="shared" ca="1" si="18"/>
        <v>0</v>
      </c>
      <c r="J43" s="7">
        <f t="shared" ref="J43" ca="1" si="19">MAX(J2:J41)</f>
        <v>0</v>
      </c>
      <c r="K43" s="7">
        <f t="shared" ref="K43:L43" si="20">MAX(K2:K41)</f>
        <v>0</v>
      </c>
      <c r="L43" s="7">
        <f t="shared" si="20"/>
        <v>0</v>
      </c>
      <c r="N43" s="61"/>
      <c r="O43" s="61"/>
      <c r="P43" s="61"/>
      <c r="Q43" s="61"/>
      <c r="S43" s="61"/>
      <c r="T43" s="61"/>
      <c r="U43" s="61"/>
      <c r="V43" s="61"/>
      <c r="W43" s="68"/>
      <c r="X43" s="25"/>
      <c r="Y43" s="70"/>
      <c r="Z43" s="31">
        <v>42</v>
      </c>
      <c r="AA43" s="27"/>
      <c r="AB43" s="28"/>
      <c r="AC43" s="28"/>
      <c r="AD43" s="31" t="str">
        <f t="shared" si="17"/>
        <v>PAS</v>
      </c>
    </row>
    <row r="44" spans="1:48" s="52" customFormat="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77"/>
      <c r="N44" s="61"/>
      <c r="O44" s="61"/>
      <c r="P44" s="61"/>
      <c r="Q44" s="61"/>
      <c r="R44" s="78"/>
      <c r="S44" s="61"/>
      <c r="T44" s="61"/>
      <c r="U44" s="61"/>
      <c r="V44" s="61"/>
      <c r="W44" s="68"/>
      <c r="X44" s="50"/>
      <c r="Y44" s="70"/>
      <c r="Z44" s="71"/>
      <c r="AA44" s="71"/>
      <c r="AB44" s="71"/>
      <c r="AC44" s="71"/>
      <c r="AD44" s="71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51"/>
    </row>
    <row r="45" spans="1:48" s="52" customFormat="1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77"/>
      <c r="N45" s="61"/>
      <c r="O45" s="61"/>
      <c r="P45" s="61"/>
      <c r="Q45" s="61"/>
      <c r="R45" s="78"/>
      <c r="S45" s="61"/>
      <c r="T45" s="61"/>
      <c r="U45" s="61"/>
      <c r="V45" s="61"/>
      <c r="W45" s="68"/>
      <c r="X45" s="50"/>
      <c r="Y45" s="70"/>
      <c r="Z45" s="71"/>
      <c r="AA45" s="71"/>
      <c r="AB45" s="71"/>
      <c r="AC45" s="71"/>
      <c r="AD45" s="71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51"/>
    </row>
    <row r="46" spans="1:48" s="52" customForma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77"/>
      <c r="N46" s="61"/>
      <c r="O46" s="61"/>
      <c r="P46" s="61"/>
      <c r="Q46" s="61"/>
      <c r="R46" s="78"/>
      <c r="S46" s="61"/>
      <c r="T46" s="61"/>
      <c r="U46" s="61"/>
      <c r="V46" s="61"/>
      <c r="W46" s="68"/>
      <c r="X46" s="50"/>
      <c r="Y46" s="70"/>
      <c r="Z46" s="71"/>
      <c r="AA46" s="71"/>
      <c r="AB46" s="71"/>
      <c r="AC46" s="71"/>
      <c r="AD46" s="71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51"/>
    </row>
    <row r="47" spans="1:48" s="52" customFormat="1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77"/>
      <c r="N47" s="61"/>
      <c r="O47" s="61"/>
      <c r="P47" s="61"/>
      <c r="Q47" s="61"/>
      <c r="R47" s="78"/>
      <c r="S47" s="61"/>
      <c r="T47" s="61"/>
      <c r="U47" s="61"/>
      <c r="V47" s="61"/>
      <c r="W47" s="68"/>
      <c r="X47" s="50"/>
      <c r="Y47" s="70"/>
      <c r="Z47" s="71"/>
      <c r="AA47" s="71"/>
      <c r="AB47" s="71"/>
      <c r="AC47" s="71"/>
      <c r="AD47" s="71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51"/>
    </row>
    <row r="48" spans="1:48" s="52" customForma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77"/>
      <c r="N48" s="61"/>
      <c r="O48" s="61"/>
      <c r="P48" s="61"/>
      <c r="Q48" s="61"/>
      <c r="R48" s="78"/>
      <c r="S48" s="61"/>
      <c r="T48" s="61"/>
      <c r="U48" s="61"/>
      <c r="V48" s="61"/>
      <c r="W48" s="68"/>
      <c r="X48" s="50"/>
      <c r="Y48" s="70"/>
      <c r="Z48" s="71"/>
      <c r="AA48" s="71"/>
      <c r="AB48" s="71"/>
      <c r="AC48" s="71"/>
      <c r="AD48" s="71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51"/>
    </row>
    <row r="49" spans="1:48" s="52" customForma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77"/>
      <c r="N49" s="61"/>
      <c r="O49" s="61"/>
      <c r="P49" s="61"/>
      <c r="Q49" s="61"/>
      <c r="R49" s="78"/>
      <c r="S49" s="61"/>
      <c r="T49" s="61"/>
      <c r="U49" s="61"/>
      <c r="V49" s="61"/>
      <c r="W49" s="68"/>
      <c r="X49" s="50"/>
      <c r="Y49" s="70"/>
      <c r="Z49" s="71"/>
      <c r="AA49" s="71"/>
      <c r="AB49" s="71"/>
      <c r="AC49" s="71"/>
      <c r="AD49" s="71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51"/>
    </row>
    <row r="50" spans="1:48" s="52" customForma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77"/>
      <c r="N50" s="61"/>
      <c r="O50" s="61"/>
      <c r="P50" s="61"/>
      <c r="Q50" s="61"/>
      <c r="R50" s="78"/>
      <c r="S50" s="61"/>
      <c r="T50" s="61"/>
      <c r="U50" s="61"/>
      <c r="V50" s="61"/>
      <c r="W50" s="68"/>
      <c r="X50" s="50"/>
      <c r="Y50" s="70"/>
      <c r="Z50" s="71"/>
      <c r="AA50" s="71"/>
      <c r="AB50" s="71"/>
      <c r="AC50" s="71"/>
      <c r="AD50" s="71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51"/>
    </row>
    <row r="51" spans="1:48" s="52" customForma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77"/>
      <c r="N51" s="61"/>
      <c r="O51" s="61"/>
      <c r="P51" s="61"/>
      <c r="Q51" s="61"/>
      <c r="R51" s="78"/>
      <c r="S51" s="61"/>
      <c r="T51" s="61"/>
      <c r="U51" s="61"/>
      <c r="V51" s="61"/>
      <c r="W51" s="68"/>
      <c r="X51" s="50"/>
      <c r="Y51" s="70"/>
      <c r="Z51" s="71"/>
      <c r="AA51" s="71"/>
      <c r="AB51" s="71"/>
      <c r="AC51" s="71"/>
      <c r="AD51" s="71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51"/>
    </row>
    <row r="52" spans="1:48" s="52" customForma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77"/>
      <c r="N52" s="61"/>
      <c r="O52" s="61"/>
      <c r="P52" s="61"/>
      <c r="Q52" s="61"/>
      <c r="R52" s="78"/>
      <c r="S52" s="61"/>
      <c r="T52" s="61"/>
      <c r="U52" s="61"/>
      <c r="V52" s="61"/>
      <c r="W52" s="68"/>
      <c r="X52" s="50"/>
      <c r="Y52" s="70"/>
      <c r="Z52" s="71"/>
      <c r="AA52" s="71"/>
      <c r="AB52" s="71"/>
      <c r="AC52" s="71"/>
      <c r="AD52" s="71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51"/>
    </row>
    <row r="53" spans="1:48" s="52" customForma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77"/>
      <c r="N53" s="61"/>
      <c r="O53" s="61"/>
      <c r="P53" s="61"/>
      <c r="Q53" s="61"/>
      <c r="R53" s="78"/>
      <c r="S53" s="61"/>
      <c r="T53" s="61"/>
      <c r="U53" s="61"/>
      <c r="V53" s="61"/>
      <c r="W53" s="68"/>
      <c r="X53" s="50"/>
      <c r="Y53" s="70"/>
      <c r="Z53" s="71"/>
      <c r="AA53" s="71"/>
      <c r="AB53" s="71"/>
      <c r="AC53" s="71"/>
      <c r="AD53" s="71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51"/>
    </row>
    <row r="54" spans="1:48" s="52" customForma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77"/>
      <c r="N54" s="61"/>
      <c r="O54" s="61"/>
      <c r="P54" s="61"/>
      <c r="Q54" s="61"/>
      <c r="R54" s="78"/>
      <c r="S54" s="61"/>
      <c r="T54" s="61"/>
      <c r="U54" s="61"/>
      <c r="V54" s="61"/>
      <c r="W54" s="68"/>
      <c r="X54" s="50"/>
      <c r="Y54" s="70"/>
      <c r="Z54" s="71"/>
      <c r="AA54" s="71"/>
      <c r="AB54" s="71"/>
      <c r="AC54" s="71"/>
      <c r="AD54" s="71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51"/>
    </row>
    <row r="55" spans="1:48" s="52" customForma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77"/>
      <c r="N55" s="61"/>
      <c r="O55" s="61"/>
      <c r="P55" s="61"/>
      <c r="Q55" s="61"/>
      <c r="R55" s="78"/>
      <c r="S55" s="61"/>
      <c r="T55" s="61"/>
      <c r="U55" s="61"/>
      <c r="V55" s="61"/>
      <c r="W55" s="68"/>
      <c r="X55" s="50"/>
      <c r="Y55" s="70"/>
      <c r="Z55" s="71"/>
      <c r="AA55" s="71"/>
      <c r="AB55" s="71"/>
      <c r="AC55" s="71"/>
      <c r="AD55" s="71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51"/>
    </row>
    <row r="56" spans="1:48" s="52" customForma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77"/>
      <c r="N56" s="61"/>
      <c r="O56" s="61"/>
      <c r="P56" s="61"/>
      <c r="Q56" s="61"/>
      <c r="R56" s="78"/>
      <c r="S56" s="61"/>
      <c r="T56" s="61"/>
      <c r="U56" s="61"/>
      <c r="V56" s="61"/>
      <c r="W56" s="68"/>
      <c r="X56" s="50"/>
      <c r="Y56" s="70"/>
      <c r="Z56" s="71"/>
      <c r="AA56" s="71"/>
      <c r="AB56" s="71"/>
      <c r="AC56" s="71"/>
      <c r="AD56" s="71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51"/>
    </row>
    <row r="57" spans="1:48" s="52" customForma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77"/>
      <c r="N57" s="61"/>
      <c r="O57" s="61"/>
      <c r="P57" s="61"/>
      <c r="Q57" s="61"/>
      <c r="R57" s="78"/>
      <c r="S57" s="61"/>
      <c r="T57" s="61"/>
      <c r="U57" s="61"/>
      <c r="V57" s="61"/>
      <c r="W57" s="68"/>
      <c r="X57" s="50"/>
      <c r="Y57" s="70"/>
      <c r="Z57" s="71"/>
      <c r="AA57" s="71"/>
      <c r="AB57" s="71"/>
      <c r="AC57" s="71"/>
      <c r="AD57" s="71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51"/>
    </row>
    <row r="58" spans="1:48" s="52" customForma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77"/>
      <c r="N58" s="61"/>
      <c r="O58" s="61"/>
      <c r="P58" s="61"/>
      <c r="Q58" s="61"/>
      <c r="R58" s="78"/>
      <c r="S58" s="61"/>
      <c r="T58" s="61"/>
      <c r="U58" s="61"/>
      <c r="V58" s="61"/>
      <c r="W58" s="68"/>
      <c r="X58" s="50"/>
      <c r="Y58" s="70"/>
      <c r="Z58" s="71"/>
      <c r="AA58" s="71"/>
      <c r="AB58" s="71"/>
      <c r="AC58" s="71"/>
      <c r="AD58" s="71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51"/>
    </row>
    <row r="59" spans="1:48" s="52" customForma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77"/>
      <c r="N59" s="61"/>
      <c r="O59" s="61"/>
      <c r="P59" s="61"/>
      <c r="Q59" s="61"/>
      <c r="R59" s="78"/>
      <c r="S59" s="61"/>
      <c r="T59" s="61"/>
      <c r="U59" s="61"/>
      <c r="V59" s="61"/>
      <c r="W59" s="68"/>
      <c r="X59" s="50"/>
      <c r="Y59" s="70"/>
      <c r="Z59" s="71"/>
      <c r="AA59" s="71"/>
      <c r="AB59" s="71"/>
      <c r="AC59" s="71"/>
      <c r="AD59" s="71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51"/>
    </row>
    <row r="60" spans="1:48" s="52" customForma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77"/>
      <c r="N60" s="61"/>
      <c r="O60" s="61"/>
      <c r="P60" s="61"/>
      <c r="Q60" s="61"/>
      <c r="R60" s="78"/>
      <c r="S60" s="61"/>
      <c r="T60" s="61"/>
      <c r="U60" s="61"/>
      <c r="V60" s="61"/>
      <c r="W60" s="68"/>
      <c r="X60" s="50"/>
      <c r="Y60" s="70"/>
      <c r="Z60" s="71"/>
      <c r="AA60" s="71"/>
      <c r="AB60" s="71"/>
      <c r="AC60" s="71"/>
      <c r="AD60" s="71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51"/>
    </row>
    <row r="61" spans="1:48" s="52" customForma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77"/>
      <c r="N61" s="61"/>
      <c r="O61" s="61"/>
      <c r="P61" s="61"/>
      <c r="Q61" s="61"/>
      <c r="R61" s="78"/>
      <c r="S61" s="61"/>
      <c r="T61" s="61"/>
      <c r="U61" s="61"/>
      <c r="V61" s="61"/>
      <c r="W61" s="68"/>
      <c r="X61" s="50"/>
      <c r="Y61" s="70"/>
      <c r="Z61" s="71"/>
      <c r="AA61" s="71"/>
      <c r="AB61" s="71"/>
      <c r="AC61" s="71"/>
      <c r="AD61" s="71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51"/>
    </row>
    <row r="62" spans="1:48" s="52" customForma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77"/>
      <c r="N62" s="61"/>
      <c r="O62" s="61"/>
      <c r="P62" s="61"/>
      <c r="Q62" s="61"/>
      <c r="R62" s="78"/>
      <c r="S62" s="61"/>
      <c r="T62" s="61"/>
      <c r="U62" s="61"/>
      <c r="V62" s="61"/>
      <c r="W62" s="68"/>
      <c r="X62" s="50"/>
      <c r="Y62" s="70"/>
      <c r="Z62" s="71"/>
      <c r="AA62" s="71"/>
      <c r="AB62" s="71"/>
      <c r="AC62" s="71"/>
      <c r="AD62" s="71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51"/>
    </row>
    <row r="63" spans="1:48" s="52" customForma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77"/>
      <c r="N63" s="61"/>
      <c r="O63" s="61"/>
      <c r="P63" s="61"/>
      <c r="Q63" s="61"/>
      <c r="R63" s="78"/>
      <c r="S63" s="61"/>
      <c r="T63" s="61"/>
      <c r="U63" s="61"/>
      <c r="V63" s="61"/>
      <c r="W63" s="68"/>
      <c r="X63" s="50"/>
      <c r="Y63" s="70"/>
      <c r="Z63" s="71"/>
      <c r="AA63" s="71"/>
      <c r="AB63" s="71"/>
      <c r="AC63" s="71"/>
      <c r="AD63" s="71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51"/>
    </row>
    <row r="64" spans="1:48" s="52" customForma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77"/>
      <c r="N64" s="61"/>
      <c r="O64" s="61"/>
      <c r="P64" s="61"/>
      <c r="Q64" s="61"/>
      <c r="R64" s="78"/>
      <c r="S64" s="61"/>
      <c r="T64" s="61"/>
      <c r="U64" s="61"/>
      <c r="V64" s="61"/>
      <c r="W64" s="68"/>
      <c r="X64" s="50"/>
      <c r="Y64" s="70"/>
      <c r="Z64" s="71"/>
      <c r="AA64" s="71"/>
      <c r="AB64" s="71"/>
      <c r="AC64" s="71"/>
      <c r="AD64" s="71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51"/>
    </row>
    <row r="65" spans="1:48" s="52" customForma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77"/>
      <c r="N65" s="61"/>
      <c r="O65" s="61"/>
      <c r="P65" s="61"/>
      <c r="Q65" s="61"/>
      <c r="R65" s="78"/>
      <c r="S65" s="61"/>
      <c r="T65" s="61"/>
      <c r="U65" s="61"/>
      <c r="V65" s="61"/>
      <c r="W65" s="68"/>
      <c r="X65" s="50"/>
      <c r="Y65" s="70"/>
      <c r="Z65" s="71"/>
      <c r="AA65" s="71"/>
      <c r="AB65" s="71"/>
      <c r="AC65" s="71"/>
      <c r="AD65" s="71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51"/>
    </row>
    <row r="66" spans="1:48" s="52" customForma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77"/>
      <c r="N66" s="61"/>
      <c r="O66" s="61"/>
      <c r="P66" s="61"/>
      <c r="Q66" s="61"/>
      <c r="R66" s="78"/>
      <c r="S66" s="61"/>
      <c r="T66" s="61"/>
      <c r="U66" s="61"/>
      <c r="V66" s="61"/>
      <c r="W66" s="68"/>
      <c r="X66" s="50"/>
      <c r="Y66" s="70"/>
      <c r="Z66" s="71"/>
      <c r="AA66" s="71"/>
      <c r="AB66" s="71"/>
      <c r="AC66" s="71"/>
      <c r="AD66" s="71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51"/>
    </row>
    <row r="67" spans="1:48" s="52" customForma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77"/>
      <c r="N67" s="61"/>
      <c r="O67" s="61"/>
      <c r="P67" s="61"/>
      <c r="Q67" s="61"/>
      <c r="R67" s="78"/>
      <c r="S67" s="61"/>
      <c r="T67" s="61"/>
      <c r="U67" s="61"/>
      <c r="V67" s="61"/>
      <c r="W67" s="68"/>
      <c r="X67" s="50"/>
      <c r="Y67" s="70"/>
      <c r="Z67" s="71"/>
      <c r="AA67" s="71"/>
      <c r="AB67" s="71"/>
      <c r="AC67" s="71"/>
      <c r="AD67" s="71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51"/>
    </row>
    <row r="68" spans="1:48" s="52" customForma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77"/>
      <c r="N68" s="61"/>
      <c r="O68" s="61"/>
      <c r="P68" s="61"/>
      <c r="Q68" s="61"/>
      <c r="R68" s="78"/>
      <c r="S68" s="61"/>
      <c r="T68" s="61"/>
      <c r="U68" s="61"/>
      <c r="V68" s="61"/>
      <c r="W68" s="68"/>
      <c r="X68" s="50"/>
      <c r="Y68" s="70"/>
      <c r="Z68" s="71"/>
      <c r="AA68" s="71"/>
      <c r="AB68" s="71"/>
      <c r="AC68" s="71"/>
      <c r="AD68" s="71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51"/>
    </row>
    <row r="69" spans="1:48" s="52" customForma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77"/>
      <c r="N69" s="61"/>
      <c r="O69" s="61"/>
      <c r="P69" s="61"/>
      <c r="Q69" s="61"/>
      <c r="R69" s="78"/>
      <c r="S69" s="61"/>
      <c r="T69" s="61"/>
      <c r="U69" s="61"/>
      <c r="V69" s="61"/>
      <c r="W69" s="68"/>
      <c r="X69" s="50"/>
      <c r="Y69" s="70"/>
      <c r="Z69" s="71"/>
      <c r="AA69" s="71"/>
      <c r="AB69" s="71"/>
      <c r="AC69" s="71"/>
      <c r="AD69" s="71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51"/>
    </row>
    <row r="70" spans="1:48" s="52" customForma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77"/>
      <c r="N70" s="61"/>
      <c r="O70" s="61"/>
      <c r="P70" s="61"/>
      <c r="Q70" s="61"/>
      <c r="R70" s="78"/>
      <c r="S70" s="61"/>
      <c r="T70" s="61"/>
      <c r="U70" s="61"/>
      <c r="V70" s="61"/>
      <c r="W70" s="68"/>
      <c r="X70" s="50"/>
      <c r="Y70" s="70"/>
      <c r="Z70" s="71"/>
      <c r="AA70" s="71"/>
      <c r="AB70" s="71"/>
      <c r="AC70" s="71"/>
      <c r="AD70" s="71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51"/>
    </row>
    <row r="71" spans="1:48" s="52" customForma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77"/>
      <c r="N71" s="61"/>
      <c r="O71" s="61"/>
      <c r="P71" s="61"/>
      <c r="Q71" s="61"/>
      <c r="R71" s="78"/>
      <c r="S71" s="61"/>
      <c r="T71" s="61"/>
      <c r="U71" s="61"/>
      <c r="V71" s="61"/>
      <c r="W71" s="68"/>
      <c r="X71" s="50"/>
      <c r="Y71" s="70"/>
      <c r="Z71" s="71"/>
      <c r="AA71" s="71"/>
      <c r="AB71" s="71"/>
      <c r="AC71" s="71"/>
      <c r="AD71" s="71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51"/>
    </row>
    <row r="72" spans="1:48" s="52" customForma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77"/>
      <c r="N72" s="61"/>
      <c r="O72" s="61"/>
      <c r="P72" s="61"/>
      <c r="Q72" s="61"/>
      <c r="R72" s="78"/>
      <c r="S72" s="61"/>
      <c r="T72" s="61"/>
      <c r="U72" s="61"/>
      <c r="V72" s="61"/>
      <c r="W72" s="68"/>
      <c r="X72" s="50"/>
      <c r="Y72" s="70"/>
      <c r="Z72" s="71"/>
      <c r="AA72" s="71"/>
      <c r="AB72" s="71"/>
      <c r="AC72" s="71"/>
      <c r="AD72" s="71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51"/>
    </row>
    <row r="73" spans="1:48" s="5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77"/>
      <c r="N73" s="61"/>
      <c r="O73" s="61"/>
      <c r="P73" s="61"/>
      <c r="Q73" s="61"/>
      <c r="R73" s="78"/>
      <c r="S73" s="61"/>
      <c r="T73" s="61"/>
      <c r="U73" s="61"/>
      <c r="V73" s="61"/>
      <c r="W73" s="68"/>
      <c r="X73" s="50"/>
      <c r="Y73" s="70"/>
      <c r="Z73" s="71"/>
      <c r="AA73" s="71"/>
      <c r="AB73" s="71"/>
      <c r="AC73" s="71"/>
      <c r="AD73" s="71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51"/>
    </row>
    <row r="74" spans="1:48" s="52" customForma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77"/>
      <c r="N74" s="61"/>
      <c r="O74" s="61"/>
      <c r="P74" s="61"/>
      <c r="Q74" s="61"/>
      <c r="R74" s="78"/>
      <c r="S74" s="61"/>
      <c r="T74" s="61"/>
      <c r="U74" s="61"/>
      <c r="V74" s="61"/>
      <c r="W74" s="68"/>
      <c r="X74" s="50"/>
      <c r="Y74" s="70"/>
      <c r="Z74" s="71"/>
      <c r="AA74" s="71"/>
      <c r="AB74" s="71"/>
      <c r="AC74" s="71"/>
      <c r="AD74" s="71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51"/>
    </row>
    <row r="75" spans="1:48" s="52" customForma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77"/>
      <c r="N75" s="61"/>
      <c r="O75" s="61"/>
      <c r="P75" s="61"/>
      <c r="Q75" s="61"/>
      <c r="R75" s="78"/>
      <c r="S75" s="61"/>
      <c r="T75" s="61"/>
      <c r="U75" s="61"/>
      <c r="V75" s="61"/>
      <c r="W75" s="68"/>
      <c r="X75" s="50"/>
      <c r="Y75" s="70"/>
      <c r="Z75" s="71"/>
      <c r="AA75" s="71"/>
      <c r="AB75" s="71"/>
      <c r="AC75" s="71"/>
      <c r="AD75" s="71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51"/>
    </row>
    <row r="76" spans="1:48" s="52" customForma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77"/>
      <c r="N76" s="61"/>
      <c r="O76" s="61"/>
      <c r="P76" s="61"/>
      <c r="Q76" s="61"/>
      <c r="R76" s="78"/>
      <c r="S76" s="61"/>
      <c r="T76" s="61"/>
      <c r="U76" s="61"/>
      <c r="V76" s="61"/>
      <c r="W76" s="68"/>
      <c r="X76" s="50"/>
      <c r="Y76" s="70"/>
      <c r="Z76" s="71"/>
      <c r="AA76" s="71"/>
      <c r="AB76" s="71"/>
      <c r="AC76" s="71"/>
      <c r="AD76" s="71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51"/>
    </row>
    <row r="77" spans="1:48" s="52" customForma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77"/>
      <c r="N77" s="61"/>
      <c r="O77" s="61"/>
      <c r="P77" s="61"/>
      <c r="Q77" s="61"/>
      <c r="R77" s="78"/>
      <c r="S77" s="61"/>
      <c r="T77" s="61"/>
      <c r="U77" s="61"/>
      <c r="V77" s="61"/>
      <c r="W77" s="68"/>
      <c r="X77" s="50"/>
      <c r="Y77" s="70"/>
      <c r="Z77" s="71"/>
      <c r="AA77" s="71"/>
      <c r="AB77" s="71"/>
      <c r="AC77" s="71"/>
      <c r="AD77" s="71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51"/>
    </row>
    <row r="78" spans="1:48" s="52" customForma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77"/>
      <c r="N78" s="61"/>
      <c r="O78" s="61"/>
      <c r="P78" s="61"/>
      <c r="Q78" s="61"/>
      <c r="R78" s="78"/>
      <c r="S78" s="61"/>
      <c r="T78" s="61"/>
      <c r="U78" s="61"/>
      <c r="V78" s="61"/>
      <c r="W78" s="68"/>
      <c r="X78" s="50"/>
      <c r="Y78" s="70"/>
      <c r="Z78" s="71"/>
      <c r="AA78" s="71"/>
      <c r="AB78" s="71"/>
      <c r="AC78" s="71"/>
      <c r="AD78" s="71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51"/>
    </row>
    <row r="79" spans="1:48" s="52" customForma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77"/>
      <c r="N79" s="61"/>
      <c r="O79" s="61"/>
      <c r="P79" s="61"/>
      <c r="Q79" s="61"/>
      <c r="R79" s="78"/>
      <c r="S79" s="61"/>
      <c r="T79" s="61"/>
      <c r="U79" s="61"/>
      <c r="V79" s="61"/>
      <c r="W79" s="68"/>
      <c r="X79" s="50"/>
      <c r="Y79" s="70"/>
      <c r="Z79" s="71"/>
      <c r="AA79" s="71"/>
      <c r="AB79" s="71"/>
      <c r="AC79" s="71"/>
      <c r="AD79" s="71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51"/>
    </row>
    <row r="80" spans="1:48" s="52" customForma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77"/>
      <c r="N80" s="61"/>
      <c r="O80" s="61"/>
      <c r="P80" s="61"/>
      <c r="Q80" s="61"/>
      <c r="R80" s="78"/>
      <c r="S80" s="61"/>
      <c r="T80" s="61"/>
      <c r="U80" s="61"/>
      <c r="V80" s="61"/>
      <c r="W80" s="68"/>
      <c r="X80" s="50"/>
      <c r="Y80" s="70"/>
      <c r="Z80" s="71"/>
      <c r="AA80" s="71"/>
      <c r="AB80" s="71"/>
      <c r="AC80" s="71"/>
      <c r="AD80" s="71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51"/>
    </row>
    <row r="81" spans="1:48" s="52" customForma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77"/>
      <c r="N81" s="61"/>
      <c r="O81" s="61"/>
      <c r="P81" s="61"/>
      <c r="Q81" s="61"/>
      <c r="R81" s="78"/>
      <c r="S81" s="61"/>
      <c r="T81" s="61"/>
      <c r="U81" s="61"/>
      <c r="V81" s="61"/>
      <c r="W81" s="68"/>
      <c r="X81" s="50"/>
      <c r="Y81" s="70"/>
      <c r="Z81" s="71"/>
      <c r="AA81" s="71"/>
      <c r="AB81" s="71"/>
      <c r="AC81" s="71"/>
      <c r="AD81" s="71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51"/>
    </row>
    <row r="82" spans="1:48" s="52" customForma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77"/>
      <c r="N82" s="61"/>
      <c r="O82" s="61"/>
      <c r="P82" s="61"/>
      <c r="Q82" s="61"/>
      <c r="R82" s="78"/>
      <c r="S82" s="61"/>
      <c r="T82" s="61"/>
      <c r="U82" s="61"/>
      <c r="V82" s="61"/>
      <c r="W82" s="68"/>
      <c r="X82" s="50"/>
      <c r="Y82" s="70"/>
      <c r="Z82" s="71"/>
      <c r="AA82" s="71"/>
      <c r="AB82" s="71"/>
      <c r="AC82" s="71"/>
      <c r="AD82" s="71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51"/>
    </row>
    <row r="83" spans="1:48" s="52" customForma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77"/>
      <c r="N83" s="61"/>
      <c r="O83" s="61"/>
      <c r="P83" s="61"/>
      <c r="Q83" s="61"/>
      <c r="R83" s="78"/>
      <c r="S83" s="61"/>
      <c r="T83" s="61"/>
      <c r="U83" s="61"/>
      <c r="V83" s="61"/>
      <c r="W83" s="68"/>
      <c r="X83" s="50"/>
      <c r="Y83" s="70"/>
      <c r="Z83" s="71"/>
      <c r="AA83" s="71"/>
      <c r="AB83" s="71"/>
      <c r="AC83" s="71"/>
      <c r="AD83" s="71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51"/>
    </row>
    <row r="84" spans="1:48" s="52" customForma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77"/>
      <c r="N84" s="61"/>
      <c r="O84" s="61"/>
      <c r="P84" s="61"/>
      <c r="Q84" s="61"/>
      <c r="R84" s="78"/>
      <c r="S84" s="61"/>
      <c r="T84" s="61"/>
      <c r="U84" s="61"/>
      <c r="V84" s="61"/>
      <c r="W84" s="68"/>
      <c r="X84" s="50"/>
      <c r="Y84" s="70"/>
      <c r="Z84" s="71"/>
      <c r="AA84" s="71"/>
      <c r="AB84" s="71"/>
      <c r="AC84" s="71"/>
      <c r="AD84" s="71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51"/>
    </row>
    <row r="85" spans="1:48" s="52" customForma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77"/>
      <c r="N85" s="61"/>
      <c r="O85" s="61"/>
      <c r="P85" s="61"/>
      <c r="Q85" s="61"/>
      <c r="R85" s="78"/>
      <c r="S85" s="61"/>
      <c r="T85" s="61"/>
      <c r="U85" s="61"/>
      <c r="V85" s="61"/>
      <c r="W85" s="68"/>
      <c r="X85" s="50"/>
      <c r="Y85" s="70"/>
      <c r="Z85" s="71"/>
      <c r="AA85" s="71"/>
      <c r="AB85" s="71"/>
      <c r="AC85" s="71"/>
      <c r="AD85" s="71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51"/>
    </row>
    <row r="86" spans="1:48" s="52" customForma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77"/>
      <c r="N86" s="61"/>
      <c r="O86" s="61"/>
      <c r="P86" s="61"/>
      <c r="Q86" s="61"/>
      <c r="R86" s="78"/>
      <c r="S86" s="61"/>
      <c r="T86" s="61"/>
      <c r="U86" s="61"/>
      <c r="V86" s="61"/>
      <c r="W86" s="68"/>
      <c r="X86" s="50"/>
      <c r="Y86" s="70"/>
      <c r="Z86" s="71"/>
      <c r="AA86" s="71"/>
      <c r="AB86" s="71"/>
      <c r="AC86" s="71"/>
      <c r="AD86" s="71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51"/>
    </row>
    <row r="87" spans="1:48" s="52" customForma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77"/>
      <c r="N87" s="61"/>
      <c r="O87" s="61"/>
      <c r="P87" s="61"/>
      <c r="Q87" s="61"/>
      <c r="R87" s="78"/>
      <c r="S87" s="61"/>
      <c r="T87" s="61"/>
      <c r="U87" s="61"/>
      <c r="V87" s="61"/>
      <c r="W87" s="68"/>
      <c r="X87" s="50"/>
      <c r="Y87" s="70"/>
      <c r="Z87" s="71"/>
      <c r="AA87" s="71"/>
      <c r="AB87" s="71"/>
      <c r="AC87" s="71"/>
      <c r="AD87" s="71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51"/>
    </row>
    <row r="88" spans="1:48" s="52" customForma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77"/>
      <c r="N88" s="61"/>
      <c r="O88" s="61"/>
      <c r="P88" s="61"/>
      <c r="Q88" s="61"/>
      <c r="R88" s="78"/>
      <c r="S88" s="61"/>
      <c r="T88" s="61"/>
      <c r="U88" s="61"/>
      <c r="V88" s="61"/>
      <c r="W88" s="68"/>
      <c r="X88" s="50"/>
      <c r="Y88" s="70"/>
      <c r="Z88" s="71"/>
      <c r="AA88" s="71"/>
      <c r="AB88" s="71"/>
      <c r="AC88" s="71"/>
      <c r="AD88" s="71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51"/>
    </row>
    <row r="89" spans="1:48" s="52" customForma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77"/>
      <c r="N89" s="61"/>
      <c r="O89" s="61"/>
      <c r="P89" s="61"/>
      <c r="Q89" s="61"/>
      <c r="R89" s="78"/>
      <c r="S89" s="61"/>
      <c r="T89" s="61"/>
      <c r="U89" s="61"/>
      <c r="V89" s="61"/>
      <c r="W89" s="68"/>
      <c r="X89" s="50"/>
      <c r="Y89" s="70"/>
      <c r="Z89" s="71"/>
      <c r="AA89" s="71"/>
      <c r="AB89" s="71"/>
      <c r="AC89" s="71"/>
      <c r="AD89" s="71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51"/>
    </row>
    <row r="90" spans="1:48" s="52" customForma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77"/>
      <c r="N90" s="61"/>
      <c r="O90" s="61"/>
      <c r="P90" s="61"/>
      <c r="Q90" s="61"/>
      <c r="R90" s="78"/>
      <c r="S90" s="61"/>
      <c r="T90" s="61"/>
      <c r="U90" s="61"/>
      <c r="V90" s="61"/>
      <c r="W90" s="68"/>
      <c r="X90" s="50"/>
      <c r="Y90" s="70"/>
      <c r="Z90" s="71"/>
      <c r="AA90" s="71"/>
      <c r="AB90" s="71"/>
      <c r="AC90" s="71"/>
      <c r="AD90" s="71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51"/>
    </row>
    <row r="91" spans="1:48" s="52" customForma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77"/>
      <c r="N91" s="61"/>
      <c r="O91" s="61"/>
      <c r="P91" s="61"/>
      <c r="Q91" s="61"/>
      <c r="R91" s="78"/>
      <c r="S91" s="61"/>
      <c r="T91" s="61"/>
      <c r="U91" s="61"/>
      <c r="V91" s="61"/>
      <c r="W91" s="68"/>
      <c r="X91" s="50"/>
      <c r="Y91" s="70"/>
      <c r="Z91" s="71"/>
      <c r="AA91" s="71"/>
      <c r="AB91" s="71"/>
      <c r="AC91" s="71"/>
      <c r="AD91" s="71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51"/>
    </row>
    <row r="92" spans="1:48" s="52" customForma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77"/>
      <c r="N92" s="61"/>
      <c r="O92" s="61"/>
      <c r="P92" s="61"/>
      <c r="Q92" s="61"/>
      <c r="R92" s="78"/>
      <c r="S92" s="61"/>
      <c r="T92" s="61"/>
      <c r="U92" s="61"/>
      <c r="V92" s="61"/>
      <c r="W92" s="68"/>
      <c r="X92" s="50"/>
      <c r="Y92" s="70"/>
      <c r="Z92" s="71"/>
      <c r="AA92" s="71"/>
      <c r="AB92" s="71"/>
      <c r="AC92" s="71"/>
      <c r="AD92" s="71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51"/>
    </row>
    <row r="93" spans="1:48" s="52" customForma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77"/>
      <c r="N93" s="61"/>
      <c r="O93" s="61"/>
      <c r="P93" s="61"/>
      <c r="Q93" s="61"/>
      <c r="R93" s="78"/>
      <c r="S93" s="61"/>
      <c r="T93" s="61"/>
      <c r="U93" s="61"/>
      <c r="V93" s="61"/>
      <c r="W93" s="68"/>
      <c r="X93" s="50"/>
      <c r="Y93" s="70"/>
      <c r="Z93" s="71"/>
      <c r="AA93" s="71"/>
      <c r="AB93" s="71"/>
      <c r="AC93" s="71"/>
      <c r="AD93" s="71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51"/>
    </row>
    <row r="94" spans="1:48" s="52" customForma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77"/>
      <c r="N94" s="61"/>
      <c r="O94" s="61"/>
      <c r="P94" s="61"/>
      <c r="Q94" s="61"/>
      <c r="R94" s="78"/>
      <c r="S94" s="61"/>
      <c r="T94" s="61"/>
      <c r="U94" s="61"/>
      <c r="V94" s="61"/>
      <c r="W94" s="68"/>
      <c r="X94" s="50"/>
      <c r="Y94" s="70"/>
      <c r="Z94" s="71"/>
      <c r="AA94" s="71"/>
      <c r="AB94" s="71"/>
      <c r="AC94" s="71"/>
      <c r="AD94" s="71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51"/>
    </row>
    <row r="95" spans="1:48" s="52" customForma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77"/>
      <c r="N95" s="61"/>
      <c r="O95" s="61"/>
      <c r="P95" s="61"/>
      <c r="Q95" s="61"/>
      <c r="R95" s="78"/>
      <c r="S95" s="61"/>
      <c r="T95" s="61"/>
      <c r="U95" s="61"/>
      <c r="V95" s="61"/>
      <c r="W95" s="68"/>
      <c r="X95" s="50"/>
      <c r="Y95" s="70"/>
      <c r="Z95" s="71"/>
      <c r="AA95" s="71"/>
      <c r="AB95" s="71"/>
      <c r="AC95" s="71"/>
      <c r="AD95" s="71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51"/>
    </row>
    <row r="96" spans="1:48" s="52" customForma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77"/>
      <c r="N96" s="61"/>
      <c r="O96" s="61"/>
      <c r="P96" s="61"/>
      <c r="Q96" s="61"/>
      <c r="R96" s="78"/>
      <c r="S96" s="61"/>
      <c r="T96" s="61"/>
      <c r="U96" s="61"/>
      <c r="V96" s="61"/>
      <c r="W96" s="68"/>
      <c r="X96" s="50"/>
      <c r="Y96" s="70"/>
      <c r="Z96" s="71"/>
      <c r="AA96" s="71"/>
      <c r="AB96" s="71"/>
      <c r="AC96" s="71"/>
      <c r="AD96" s="71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51"/>
    </row>
    <row r="97" spans="1:48" s="52" customForma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77"/>
      <c r="N97" s="61"/>
      <c r="O97" s="61"/>
      <c r="P97" s="61"/>
      <c r="Q97" s="61"/>
      <c r="R97" s="78"/>
      <c r="S97" s="61"/>
      <c r="T97" s="61"/>
      <c r="U97" s="61"/>
      <c r="V97" s="61"/>
      <c r="W97" s="68"/>
      <c r="X97" s="50"/>
      <c r="Y97" s="70"/>
      <c r="Z97" s="71"/>
      <c r="AA97" s="71"/>
      <c r="AB97" s="71"/>
      <c r="AC97" s="71"/>
      <c r="AD97" s="71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51"/>
    </row>
    <row r="98" spans="1:48" s="52" customForma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77"/>
      <c r="N98" s="61"/>
      <c r="O98" s="61"/>
      <c r="P98" s="61"/>
      <c r="Q98" s="61"/>
      <c r="R98" s="78"/>
      <c r="S98" s="61"/>
      <c r="T98" s="61"/>
      <c r="U98" s="61"/>
      <c r="V98" s="61"/>
      <c r="W98" s="68"/>
      <c r="X98" s="50"/>
      <c r="Y98" s="70"/>
      <c r="Z98" s="71"/>
      <c r="AA98" s="71"/>
      <c r="AB98" s="71"/>
      <c r="AC98" s="71"/>
      <c r="AD98" s="71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51"/>
    </row>
    <row r="99" spans="1:48" s="52" customForma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77"/>
      <c r="N99" s="61"/>
      <c r="O99" s="61"/>
      <c r="P99" s="61"/>
      <c r="Q99" s="61"/>
      <c r="R99" s="78"/>
      <c r="S99" s="61"/>
      <c r="T99" s="61"/>
      <c r="U99" s="61"/>
      <c r="V99" s="61"/>
      <c r="W99" s="68"/>
      <c r="X99" s="50"/>
      <c r="Y99" s="70"/>
      <c r="Z99" s="71"/>
      <c r="AA99" s="71"/>
      <c r="AB99" s="71"/>
      <c r="AC99" s="71"/>
      <c r="AD99" s="71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51"/>
    </row>
    <row r="100" spans="1:48" s="52" customForma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77"/>
      <c r="N100" s="61"/>
      <c r="O100" s="61"/>
      <c r="P100" s="61"/>
      <c r="Q100" s="61"/>
      <c r="R100" s="78"/>
      <c r="S100" s="61"/>
      <c r="T100" s="61"/>
      <c r="U100" s="61"/>
      <c r="V100" s="61"/>
      <c r="W100" s="68"/>
      <c r="X100" s="50"/>
      <c r="Y100" s="70"/>
      <c r="Z100" s="71"/>
      <c r="AA100" s="71"/>
      <c r="AB100" s="71"/>
      <c r="AC100" s="71"/>
      <c r="AD100" s="71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51"/>
    </row>
    <row r="101" spans="1:48" s="52" customForma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77"/>
      <c r="N101" s="61"/>
      <c r="O101" s="61"/>
      <c r="P101" s="61"/>
      <c r="Q101" s="61"/>
      <c r="R101" s="78"/>
      <c r="S101" s="61"/>
      <c r="T101" s="61"/>
      <c r="U101" s="61"/>
      <c r="V101" s="61"/>
      <c r="W101" s="68"/>
      <c r="X101" s="50"/>
      <c r="Y101" s="70"/>
      <c r="Z101" s="71"/>
      <c r="AA101" s="71"/>
      <c r="AB101" s="71"/>
      <c r="AC101" s="71"/>
      <c r="AD101" s="71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51"/>
    </row>
    <row r="102" spans="1:48" s="52" customForma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77"/>
      <c r="N102" s="61"/>
      <c r="O102" s="61"/>
      <c r="P102" s="61"/>
      <c r="Q102" s="61"/>
      <c r="R102" s="78"/>
      <c r="S102" s="61"/>
      <c r="T102" s="61"/>
      <c r="U102" s="61"/>
      <c r="V102" s="61"/>
      <c r="W102" s="68"/>
      <c r="X102" s="50"/>
      <c r="Y102" s="70"/>
      <c r="Z102" s="71"/>
      <c r="AA102" s="71"/>
      <c r="AB102" s="71"/>
      <c r="AC102" s="71"/>
      <c r="AD102" s="71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51"/>
    </row>
    <row r="103" spans="1:48" s="52" customForma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77"/>
      <c r="N103" s="61"/>
      <c r="O103" s="61"/>
      <c r="P103" s="61"/>
      <c r="Q103" s="61"/>
      <c r="R103" s="78"/>
      <c r="S103" s="61"/>
      <c r="T103" s="61"/>
      <c r="U103" s="61"/>
      <c r="V103" s="61"/>
      <c r="W103" s="68"/>
      <c r="X103" s="50"/>
      <c r="Y103" s="70"/>
      <c r="Z103" s="71"/>
      <c r="AA103" s="71"/>
      <c r="AB103" s="71"/>
      <c r="AC103" s="71"/>
      <c r="AD103" s="71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51"/>
    </row>
    <row r="104" spans="1:48" s="52" customForma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77"/>
      <c r="N104" s="61"/>
      <c r="O104" s="61"/>
      <c r="P104" s="61"/>
      <c r="Q104" s="61"/>
      <c r="R104" s="78"/>
      <c r="S104" s="61"/>
      <c r="T104" s="61"/>
      <c r="U104" s="61"/>
      <c r="V104" s="61"/>
      <c r="W104" s="68"/>
      <c r="X104" s="50"/>
      <c r="Y104" s="70"/>
      <c r="Z104" s="71"/>
      <c r="AA104" s="71"/>
      <c r="AB104" s="71"/>
      <c r="AC104" s="71"/>
      <c r="AD104" s="71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51"/>
    </row>
    <row r="105" spans="1:48" s="52" customForma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77"/>
      <c r="N105" s="61"/>
      <c r="O105" s="61"/>
      <c r="P105" s="61"/>
      <c r="Q105" s="61"/>
      <c r="R105" s="78"/>
      <c r="S105" s="61"/>
      <c r="T105" s="61"/>
      <c r="U105" s="61"/>
      <c r="V105" s="61"/>
      <c r="W105" s="68"/>
      <c r="X105" s="50"/>
      <c r="Y105" s="70"/>
      <c r="Z105" s="71"/>
      <c r="AA105" s="71"/>
      <c r="AB105" s="71"/>
      <c r="AC105" s="71"/>
      <c r="AD105" s="71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51"/>
    </row>
    <row r="106" spans="1:48" s="52" customForma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77"/>
      <c r="N106" s="61"/>
      <c r="O106" s="61"/>
      <c r="P106" s="61"/>
      <c r="Q106" s="61"/>
      <c r="R106" s="78"/>
      <c r="S106" s="61"/>
      <c r="T106" s="61"/>
      <c r="U106" s="61"/>
      <c r="V106" s="61"/>
      <c r="W106" s="68"/>
      <c r="X106" s="50"/>
      <c r="Y106" s="70"/>
      <c r="Z106" s="71"/>
      <c r="AA106" s="71"/>
      <c r="AB106" s="71"/>
      <c r="AC106" s="71"/>
      <c r="AD106" s="71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51"/>
    </row>
    <row r="107" spans="1:48" s="52" customForma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77"/>
      <c r="N107" s="61"/>
      <c r="O107" s="61"/>
      <c r="P107" s="61"/>
      <c r="Q107" s="61"/>
      <c r="R107" s="78"/>
      <c r="S107" s="61"/>
      <c r="T107" s="61"/>
      <c r="U107" s="61"/>
      <c r="V107" s="61"/>
      <c r="W107" s="68"/>
      <c r="X107" s="50"/>
      <c r="Y107" s="70"/>
      <c r="Z107" s="71"/>
      <c r="AA107" s="71"/>
      <c r="AB107" s="71"/>
      <c r="AC107" s="71"/>
      <c r="AD107" s="71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51"/>
    </row>
    <row r="108" spans="1:48" s="52" customForma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77"/>
      <c r="N108" s="61"/>
      <c r="O108" s="61"/>
      <c r="P108" s="61"/>
      <c r="Q108" s="61"/>
      <c r="R108" s="78"/>
      <c r="S108" s="61"/>
      <c r="T108" s="61"/>
      <c r="U108" s="61"/>
      <c r="V108" s="61"/>
      <c r="W108" s="68"/>
      <c r="X108" s="50"/>
      <c r="Y108" s="70"/>
      <c r="Z108" s="71"/>
      <c r="AA108" s="71"/>
      <c r="AB108" s="71"/>
      <c r="AC108" s="71"/>
      <c r="AD108" s="71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51"/>
    </row>
    <row r="109" spans="1:48" s="52" customForma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77"/>
      <c r="N109" s="61"/>
      <c r="O109" s="61"/>
      <c r="P109" s="61"/>
      <c r="Q109" s="61"/>
      <c r="R109" s="78"/>
      <c r="S109" s="61"/>
      <c r="T109" s="61"/>
      <c r="U109" s="61"/>
      <c r="V109" s="61"/>
      <c r="W109" s="68"/>
      <c r="X109" s="50"/>
      <c r="Y109" s="70"/>
      <c r="Z109" s="71"/>
      <c r="AA109" s="71"/>
      <c r="AB109" s="71"/>
      <c r="AC109" s="71"/>
      <c r="AD109" s="71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51"/>
    </row>
    <row r="110" spans="1:48" s="52" customForma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77"/>
      <c r="N110" s="61"/>
      <c r="O110" s="61"/>
      <c r="P110" s="61"/>
      <c r="Q110" s="61"/>
      <c r="R110" s="78"/>
      <c r="S110" s="61"/>
      <c r="T110" s="61"/>
      <c r="U110" s="61"/>
      <c r="V110" s="61"/>
      <c r="W110" s="68"/>
      <c r="X110" s="50"/>
      <c r="Y110" s="70"/>
      <c r="Z110" s="71"/>
      <c r="AA110" s="71"/>
      <c r="AB110" s="71"/>
      <c r="AC110" s="71"/>
      <c r="AD110" s="71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51"/>
    </row>
    <row r="111" spans="1:48" s="52" customForma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77"/>
      <c r="N111" s="61"/>
      <c r="O111" s="61"/>
      <c r="P111" s="61"/>
      <c r="Q111" s="61"/>
      <c r="R111" s="78"/>
      <c r="S111" s="61"/>
      <c r="T111" s="61"/>
      <c r="U111" s="61"/>
      <c r="V111" s="61"/>
      <c r="W111" s="68"/>
      <c r="X111" s="50"/>
      <c r="Y111" s="70"/>
      <c r="Z111" s="71"/>
      <c r="AA111" s="71"/>
      <c r="AB111" s="71"/>
      <c r="AC111" s="71"/>
      <c r="AD111" s="71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51"/>
    </row>
    <row r="112" spans="1:48" s="52" customForma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77"/>
      <c r="N112" s="61"/>
      <c r="O112" s="61"/>
      <c r="P112" s="61"/>
      <c r="Q112" s="61"/>
      <c r="R112" s="78"/>
      <c r="S112" s="61"/>
      <c r="T112" s="61"/>
      <c r="U112" s="61"/>
      <c r="V112" s="61"/>
      <c r="W112" s="68"/>
      <c r="X112" s="50"/>
      <c r="Y112" s="70"/>
      <c r="Z112" s="71"/>
      <c r="AA112" s="71"/>
      <c r="AB112" s="71"/>
      <c r="AC112" s="71"/>
      <c r="AD112" s="71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51"/>
    </row>
    <row r="113" spans="1:48" s="52" customForma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77"/>
      <c r="N113" s="61"/>
      <c r="O113" s="61"/>
      <c r="P113" s="61"/>
      <c r="Q113" s="61"/>
      <c r="R113" s="78"/>
      <c r="S113" s="61"/>
      <c r="T113" s="61"/>
      <c r="U113" s="61"/>
      <c r="V113" s="61"/>
      <c r="W113" s="68"/>
      <c r="X113" s="50"/>
      <c r="Y113" s="70"/>
      <c r="Z113" s="71"/>
      <c r="AA113" s="71"/>
      <c r="AB113" s="71"/>
      <c r="AC113" s="71"/>
      <c r="AD113" s="71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51"/>
    </row>
    <row r="114" spans="1:48" s="52" customForma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77"/>
      <c r="N114" s="61"/>
      <c r="O114" s="61"/>
      <c r="P114" s="61"/>
      <c r="Q114" s="61"/>
      <c r="R114" s="78"/>
      <c r="S114" s="61"/>
      <c r="T114" s="61"/>
      <c r="U114" s="61"/>
      <c r="V114" s="61"/>
      <c r="W114" s="68"/>
      <c r="X114" s="50"/>
      <c r="Y114" s="70"/>
      <c r="Z114" s="71"/>
      <c r="AA114" s="71"/>
      <c r="AB114" s="71"/>
      <c r="AC114" s="71"/>
      <c r="AD114" s="71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51"/>
    </row>
    <row r="115" spans="1:48" s="52" customForma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77"/>
      <c r="N115" s="61"/>
      <c r="O115" s="61"/>
      <c r="P115" s="61"/>
      <c r="Q115" s="61"/>
      <c r="R115" s="78"/>
      <c r="S115" s="61"/>
      <c r="T115" s="61"/>
      <c r="U115" s="61"/>
      <c r="V115" s="61"/>
      <c r="W115" s="68"/>
      <c r="X115" s="50"/>
      <c r="Y115" s="70"/>
      <c r="Z115" s="71"/>
      <c r="AA115" s="71"/>
      <c r="AB115" s="71"/>
      <c r="AC115" s="71"/>
      <c r="AD115" s="71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51"/>
    </row>
    <row r="116" spans="1:48" s="52" customForma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77"/>
      <c r="N116" s="61"/>
      <c r="O116" s="61"/>
      <c r="P116" s="61"/>
      <c r="Q116" s="61"/>
      <c r="R116" s="78"/>
      <c r="S116" s="61"/>
      <c r="T116" s="61"/>
      <c r="U116" s="61"/>
      <c r="V116" s="61"/>
      <c r="W116" s="68"/>
      <c r="X116" s="50"/>
      <c r="Y116" s="70"/>
      <c r="Z116" s="71"/>
      <c r="AA116" s="71"/>
      <c r="AB116" s="71"/>
      <c r="AC116" s="71"/>
      <c r="AD116" s="71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51"/>
    </row>
    <row r="117" spans="1:48" s="52" customForma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77"/>
      <c r="N117" s="61"/>
      <c r="O117" s="61"/>
      <c r="P117" s="61"/>
      <c r="Q117" s="61"/>
      <c r="R117" s="78"/>
      <c r="S117" s="61"/>
      <c r="T117" s="61"/>
      <c r="U117" s="61"/>
      <c r="V117" s="61"/>
      <c r="W117" s="68"/>
      <c r="X117" s="50"/>
      <c r="Y117" s="70"/>
      <c r="Z117" s="71"/>
      <c r="AA117" s="71"/>
      <c r="AB117" s="71"/>
      <c r="AC117" s="71"/>
      <c r="AD117" s="71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51"/>
    </row>
    <row r="118" spans="1:48" s="52" customForma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77"/>
      <c r="N118" s="61"/>
      <c r="O118" s="61"/>
      <c r="P118" s="61"/>
      <c r="Q118" s="61"/>
      <c r="R118" s="78"/>
      <c r="S118" s="61"/>
      <c r="T118" s="61"/>
      <c r="U118" s="61"/>
      <c r="V118" s="61"/>
      <c r="W118" s="68"/>
      <c r="X118" s="50"/>
      <c r="Y118" s="70"/>
      <c r="Z118" s="71"/>
      <c r="AA118" s="71"/>
      <c r="AB118" s="71"/>
      <c r="AC118" s="71"/>
      <c r="AD118" s="71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51"/>
    </row>
    <row r="119" spans="1:48" s="52" customForma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77"/>
      <c r="N119" s="61"/>
      <c r="O119" s="61"/>
      <c r="P119" s="61"/>
      <c r="Q119" s="61"/>
      <c r="R119" s="78"/>
      <c r="S119" s="61"/>
      <c r="T119" s="61"/>
      <c r="U119" s="61"/>
      <c r="V119" s="61"/>
      <c r="W119" s="68"/>
      <c r="X119" s="50"/>
      <c r="Y119" s="70"/>
      <c r="Z119" s="71"/>
      <c r="AA119" s="71"/>
      <c r="AB119" s="71"/>
      <c r="AC119" s="71"/>
      <c r="AD119" s="71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51"/>
    </row>
    <row r="120" spans="1:48" s="52" customForma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77"/>
      <c r="N120" s="61"/>
      <c r="O120" s="61"/>
      <c r="P120" s="61"/>
      <c r="Q120" s="61"/>
      <c r="R120" s="78"/>
      <c r="S120" s="61"/>
      <c r="T120" s="61"/>
      <c r="U120" s="61"/>
      <c r="V120" s="61"/>
      <c r="W120" s="68"/>
      <c r="X120" s="50"/>
      <c r="Y120" s="70"/>
      <c r="Z120" s="71"/>
      <c r="AA120" s="71"/>
      <c r="AB120" s="71"/>
      <c r="AC120" s="71"/>
      <c r="AD120" s="71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51"/>
    </row>
    <row r="121" spans="1:48" s="52" customForma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77"/>
      <c r="N121" s="61"/>
      <c r="O121" s="61"/>
      <c r="P121" s="61"/>
      <c r="Q121" s="61"/>
      <c r="R121" s="78"/>
      <c r="S121" s="61"/>
      <c r="T121" s="61"/>
      <c r="U121" s="61"/>
      <c r="V121" s="61"/>
      <c r="W121" s="68"/>
      <c r="X121" s="50"/>
      <c r="Y121" s="70"/>
      <c r="Z121" s="71"/>
      <c r="AA121" s="71"/>
      <c r="AB121" s="71"/>
      <c r="AC121" s="71"/>
      <c r="AD121" s="71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51"/>
    </row>
    <row r="122" spans="1:48" s="52" customForma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77"/>
      <c r="N122" s="61"/>
      <c r="O122" s="61"/>
      <c r="P122" s="61"/>
      <c r="Q122" s="61"/>
      <c r="R122" s="78"/>
      <c r="S122" s="61"/>
      <c r="T122" s="61"/>
      <c r="U122" s="61"/>
      <c r="V122" s="61"/>
      <c r="W122" s="68"/>
      <c r="X122" s="50"/>
      <c r="Y122" s="70"/>
      <c r="Z122" s="71"/>
      <c r="AA122" s="71"/>
      <c r="AB122" s="71"/>
      <c r="AC122" s="71"/>
      <c r="AD122" s="71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51"/>
    </row>
    <row r="123" spans="1:48" s="52" customForma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77"/>
      <c r="N123" s="61"/>
      <c r="O123" s="61"/>
      <c r="P123" s="61"/>
      <c r="Q123" s="61"/>
      <c r="R123" s="78"/>
      <c r="S123" s="61"/>
      <c r="T123" s="61"/>
      <c r="U123" s="61"/>
      <c r="V123" s="61"/>
      <c r="W123" s="68"/>
      <c r="X123" s="50"/>
      <c r="Y123" s="70"/>
      <c r="Z123" s="71"/>
      <c r="AA123" s="71"/>
      <c r="AB123" s="71"/>
      <c r="AC123" s="71"/>
      <c r="AD123" s="71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51"/>
    </row>
    <row r="124" spans="1:48" s="52" customForma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77"/>
      <c r="N124" s="61"/>
      <c r="O124" s="61"/>
      <c r="P124" s="61"/>
      <c r="Q124" s="61"/>
      <c r="R124" s="78"/>
      <c r="S124" s="61"/>
      <c r="T124" s="61"/>
      <c r="U124" s="61"/>
      <c r="V124" s="61"/>
      <c r="W124" s="68"/>
      <c r="X124" s="50"/>
      <c r="Y124" s="70"/>
      <c r="Z124" s="71"/>
      <c r="AA124" s="71"/>
      <c r="AB124" s="71"/>
      <c r="AC124" s="71"/>
      <c r="AD124" s="71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51"/>
    </row>
    <row r="125" spans="1:48" s="52" customForma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77"/>
      <c r="N125" s="61"/>
      <c r="O125" s="61"/>
      <c r="P125" s="61"/>
      <c r="Q125" s="61"/>
      <c r="R125" s="78"/>
      <c r="S125" s="61"/>
      <c r="T125" s="61"/>
      <c r="U125" s="61"/>
      <c r="V125" s="61"/>
      <c r="W125" s="68"/>
      <c r="X125" s="50"/>
      <c r="Y125" s="70"/>
      <c r="Z125" s="71"/>
      <c r="AA125" s="71"/>
      <c r="AB125" s="71"/>
      <c r="AC125" s="71"/>
      <c r="AD125" s="71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51"/>
    </row>
    <row r="126" spans="1:48" s="52" customForma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77"/>
      <c r="N126" s="61"/>
      <c r="O126" s="61"/>
      <c r="P126" s="61"/>
      <c r="Q126" s="61"/>
      <c r="R126" s="78"/>
      <c r="S126" s="61"/>
      <c r="T126" s="61"/>
      <c r="U126" s="61"/>
      <c r="V126" s="61"/>
      <c r="W126" s="68"/>
      <c r="X126" s="50"/>
      <c r="Y126" s="70"/>
      <c r="Z126" s="71"/>
      <c r="AA126" s="71"/>
      <c r="AB126" s="71"/>
      <c r="AC126" s="71"/>
      <c r="AD126" s="71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51"/>
    </row>
    <row r="127" spans="1:48" s="52" customForma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77"/>
      <c r="N127" s="61"/>
      <c r="O127" s="61"/>
      <c r="P127" s="61"/>
      <c r="Q127" s="61"/>
      <c r="R127" s="78"/>
      <c r="S127" s="61"/>
      <c r="T127" s="61"/>
      <c r="U127" s="61"/>
      <c r="V127" s="61"/>
      <c r="W127" s="68"/>
      <c r="X127" s="50"/>
      <c r="Y127" s="70"/>
      <c r="Z127" s="71"/>
      <c r="AA127" s="71"/>
      <c r="AB127" s="71"/>
      <c r="AC127" s="71"/>
      <c r="AD127" s="71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51"/>
    </row>
    <row r="128" spans="1:48" s="52" customForma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77"/>
      <c r="N128" s="61"/>
      <c r="O128" s="61"/>
      <c r="P128" s="61"/>
      <c r="Q128" s="61"/>
      <c r="R128" s="78"/>
      <c r="S128" s="61"/>
      <c r="T128" s="61"/>
      <c r="U128" s="61"/>
      <c r="V128" s="61"/>
      <c r="W128" s="68"/>
      <c r="X128" s="50"/>
      <c r="Y128" s="70"/>
      <c r="Z128" s="71"/>
      <c r="AA128" s="71"/>
      <c r="AB128" s="71"/>
      <c r="AC128" s="71"/>
      <c r="AD128" s="71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51"/>
    </row>
    <row r="129" spans="1:48" s="52" customForma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77"/>
      <c r="N129" s="61"/>
      <c r="O129" s="61"/>
      <c r="P129" s="61"/>
      <c r="Q129" s="61"/>
      <c r="R129" s="78"/>
      <c r="S129" s="61"/>
      <c r="T129" s="61"/>
      <c r="U129" s="61"/>
      <c r="V129" s="61"/>
      <c r="W129" s="68"/>
      <c r="X129" s="50"/>
      <c r="Y129" s="70"/>
      <c r="Z129" s="71"/>
      <c r="AA129" s="71"/>
      <c r="AB129" s="71"/>
      <c r="AC129" s="71"/>
      <c r="AD129" s="71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51"/>
    </row>
    <row r="130" spans="1:48" s="52" customForma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77"/>
      <c r="N130" s="61"/>
      <c r="O130" s="61"/>
      <c r="P130" s="61"/>
      <c r="Q130" s="61"/>
      <c r="R130" s="78"/>
      <c r="S130" s="61"/>
      <c r="T130" s="61"/>
      <c r="U130" s="61"/>
      <c r="V130" s="61"/>
      <c r="W130" s="68"/>
      <c r="X130" s="50"/>
      <c r="Y130" s="70"/>
      <c r="Z130" s="71"/>
      <c r="AA130" s="71"/>
      <c r="AB130" s="71"/>
      <c r="AC130" s="71"/>
      <c r="AD130" s="71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51"/>
    </row>
    <row r="131" spans="1:48" s="52" customForma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77"/>
      <c r="N131" s="61"/>
      <c r="O131" s="61"/>
      <c r="P131" s="61"/>
      <c r="Q131" s="61"/>
      <c r="R131" s="78"/>
      <c r="S131" s="61"/>
      <c r="T131" s="61"/>
      <c r="U131" s="61"/>
      <c r="V131" s="61"/>
      <c r="W131" s="68"/>
      <c r="X131" s="50"/>
      <c r="Y131" s="70"/>
      <c r="Z131" s="71"/>
      <c r="AA131" s="71"/>
      <c r="AB131" s="71"/>
      <c r="AC131" s="71"/>
      <c r="AD131" s="71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51"/>
    </row>
    <row r="132" spans="1:48" s="52" customForma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77"/>
      <c r="N132" s="61"/>
      <c r="O132" s="61"/>
      <c r="P132" s="61"/>
      <c r="Q132" s="61"/>
      <c r="R132" s="78"/>
      <c r="S132" s="61"/>
      <c r="T132" s="61"/>
      <c r="U132" s="61"/>
      <c r="V132" s="61"/>
      <c r="W132" s="68"/>
      <c r="X132" s="50"/>
      <c r="Y132" s="70"/>
      <c r="Z132" s="71"/>
      <c r="AA132" s="71"/>
      <c r="AB132" s="71"/>
      <c r="AC132" s="71"/>
      <c r="AD132" s="71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51"/>
    </row>
    <row r="133" spans="1:48" s="52" customForma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77"/>
      <c r="N133" s="61"/>
      <c r="O133" s="61"/>
      <c r="P133" s="61"/>
      <c r="Q133" s="61"/>
      <c r="R133" s="78"/>
      <c r="S133" s="61"/>
      <c r="T133" s="61"/>
      <c r="U133" s="61"/>
      <c r="V133" s="61"/>
      <c r="W133" s="68"/>
      <c r="X133" s="50"/>
      <c r="Y133" s="70"/>
      <c r="Z133" s="71"/>
      <c r="AA133" s="71"/>
      <c r="AB133" s="71"/>
      <c r="AC133" s="71"/>
      <c r="AD133" s="71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51"/>
    </row>
    <row r="134" spans="1:48" s="52" customForma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77"/>
      <c r="N134" s="61"/>
      <c r="O134" s="61"/>
      <c r="P134" s="61"/>
      <c r="Q134" s="61"/>
      <c r="R134" s="78"/>
      <c r="S134" s="61"/>
      <c r="T134" s="61"/>
      <c r="U134" s="61"/>
      <c r="V134" s="61"/>
      <c r="W134" s="68"/>
      <c r="X134" s="50"/>
      <c r="Y134" s="70"/>
      <c r="Z134" s="71"/>
      <c r="AA134" s="71"/>
      <c r="AB134" s="71"/>
      <c r="AC134" s="71"/>
      <c r="AD134" s="71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51"/>
    </row>
    <row r="135" spans="1:48" s="52" customForma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77"/>
      <c r="N135" s="61"/>
      <c r="O135" s="61"/>
      <c r="P135" s="61"/>
      <c r="Q135" s="61"/>
      <c r="R135" s="78"/>
      <c r="S135" s="61"/>
      <c r="T135" s="61"/>
      <c r="U135" s="61"/>
      <c r="V135" s="61"/>
      <c r="W135" s="68"/>
      <c r="X135" s="50"/>
      <c r="Y135" s="70"/>
      <c r="Z135" s="71"/>
      <c r="AA135" s="71"/>
      <c r="AB135" s="71"/>
      <c r="AC135" s="71"/>
      <c r="AD135" s="71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51"/>
    </row>
    <row r="136" spans="1:48" s="52" customForma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77"/>
      <c r="N136" s="61"/>
      <c r="O136" s="61"/>
      <c r="P136" s="61"/>
      <c r="Q136" s="61"/>
      <c r="R136" s="78"/>
      <c r="S136" s="61"/>
      <c r="T136" s="61"/>
      <c r="U136" s="61"/>
      <c r="V136" s="61"/>
      <c r="W136" s="68"/>
      <c r="X136" s="50"/>
      <c r="Y136" s="70"/>
      <c r="Z136" s="71"/>
      <c r="AA136" s="71"/>
      <c r="AB136" s="71"/>
      <c r="AC136" s="71"/>
      <c r="AD136" s="71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51"/>
    </row>
    <row r="137" spans="1:48" s="52" customForma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77"/>
      <c r="N137" s="61"/>
      <c r="O137" s="61"/>
      <c r="P137" s="61"/>
      <c r="Q137" s="61"/>
      <c r="R137" s="78"/>
      <c r="S137" s="61"/>
      <c r="T137" s="61"/>
      <c r="U137" s="61"/>
      <c r="V137" s="61"/>
      <c r="W137" s="68"/>
      <c r="X137" s="50"/>
      <c r="Y137" s="70"/>
      <c r="Z137" s="71"/>
      <c r="AA137" s="71"/>
      <c r="AB137" s="71"/>
      <c r="AC137" s="71"/>
      <c r="AD137" s="71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51"/>
    </row>
    <row r="138" spans="1:48" s="52" customForma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77"/>
      <c r="N138" s="61"/>
      <c r="O138" s="61"/>
      <c r="P138" s="61"/>
      <c r="Q138" s="61"/>
      <c r="R138" s="78"/>
      <c r="S138" s="61"/>
      <c r="T138" s="61"/>
      <c r="U138" s="61"/>
      <c r="V138" s="61"/>
      <c r="W138" s="68"/>
      <c r="X138" s="50"/>
      <c r="Y138" s="70"/>
      <c r="Z138" s="71"/>
      <c r="AA138" s="71"/>
      <c r="AB138" s="71"/>
      <c r="AC138" s="71"/>
      <c r="AD138" s="71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51"/>
    </row>
    <row r="139" spans="1:48" s="52" customForma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77"/>
      <c r="N139" s="61"/>
      <c r="O139" s="61"/>
      <c r="P139" s="61"/>
      <c r="Q139" s="61"/>
      <c r="R139" s="78"/>
      <c r="S139" s="61"/>
      <c r="T139" s="61"/>
      <c r="U139" s="61"/>
      <c r="V139" s="61"/>
      <c r="W139" s="68"/>
      <c r="X139" s="50"/>
      <c r="Y139" s="70"/>
      <c r="Z139" s="71"/>
      <c r="AA139" s="71"/>
      <c r="AB139" s="71"/>
      <c r="AC139" s="71"/>
      <c r="AD139" s="71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51"/>
    </row>
    <row r="140" spans="1:48" s="52" customForma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77"/>
      <c r="N140" s="61"/>
      <c r="O140" s="61"/>
      <c r="P140" s="61"/>
      <c r="Q140" s="61"/>
      <c r="R140" s="78"/>
      <c r="S140" s="61"/>
      <c r="T140" s="61"/>
      <c r="U140" s="61"/>
      <c r="V140" s="61"/>
      <c r="W140" s="68"/>
      <c r="X140" s="50"/>
      <c r="Y140" s="70"/>
      <c r="Z140" s="71"/>
      <c r="AA140" s="71"/>
      <c r="AB140" s="71"/>
      <c r="AC140" s="71"/>
      <c r="AD140" s="71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51"/>
    </row>
    <row r="141" spans="1:48" s="52" customForma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77"/>
      <c r="N141" s="61"/>
      <c r="O141" s="61"/>
      <c r="P141" s="61"/>
      <c r="Q141" s="61"/>
      <c r="R141" s="78"/>
      <c r="S141" s="61"/>
      <c r="T141" s="61"/>
      <c r="U141" s="61"/>
      <c r="V141" s="61"/>
      <c r="W141" s="68"/>
      <c r="X141" s="50"/>
      <c r="Y141" s="70"/>
      <c r="Z141" s="71"/>
      <c r="AA141" s="71"/>
      <c r="AB141" s="71"/>
      <c r="AC141" s="71"/>
      <c r="AD141" s="71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51"/>
    </row>
    <row r="142" spans="1:48" s="52" customForma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77"/>
      <c r="N142" s="61"/>
      <c r="O142" s="61"/>
      <c r="P142" s="61"/>
      <c r="Q142" s="61"/>
      <c r="R142" s="78"/>
      <c r="S142" s="61"/>
      <c r="T142" s="61"/>
      <c r="U142" s="61"/>
      <c r="V142" s="61"/>
      <c r="W142" s="68"/>
      <c r="X142" s="50"/>
      <c r="Y142" s="70"/>
      <c r="Z142" s="71"/>
      <c r="AA142" s="71"/>
      <c r="AB142" s="71"/>
      <c r="AC142" s="71"/>
      <c r="AD142" s="71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51"/>
    </row>
    <row r="143" spans="1:48" s="52" customForma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77"/>
      <c r="N143" s="61"/>
      <c r="O143" s="61"/>
      <c r="P143" s="61"/>
      <c r="Q143" s="61"/>
      <c r="R143" s="78"/>
      <c r="S143" s="61"/>
      <c r="T143" s="61"/>
      <c r="U143" s="61"/>
      <c r="V143" s="61"/>
      <c r="W143" s="68"/>
      <c r="X143" s="50"/>
      <c r="Y143" s="70"/>
      <c r="Z143" s="71"/>
      <c r="AA143" s="71"/>
      <c r="AB143" s="71"/>
      <c r="AC143" s="71"/>
      <c r="AD143" s="71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51"/>
    </row>
    <row r="144" spans="1:48" s="52" customForma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77"/>
      <c r="N144" s="61"/>
      <c r="O144" s="61"/>
      <c r="P144" s="61"/>
      <c r="Q144" s="61"/>
      <c r="R144" s="78"/>
      <c r="S144" s="61"/>
      <c r="T144" s="61"/>
      <c r="U144" s="61"/>
      <c r="V144" s="61"/>
      <c r="W144" s="68"/>
      <c r="X144" s="50"/>
      <c r="Y144" s="70"/>
      <c r="Z144" s="71"/>
      <c r="AA144" s="71"/>
      <c r="AB144" s="71"/>
      <c r="AC144" s="71"/>
      <c r="AD144" s="71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51"/>
    </row>
    <row r="145" spans="1:48" s="52" customForma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77"/>
      <c r="N145" s="61"/>
      <c r="O145" s="61"/>
      <c r="P145" s="61"/>
      <c r="Q145" s="61"/>
      <c r="R145" s="78"/>
      <c r="S145" s="61"/>
      <c r="T145" s="61"/>
      <c r="U145" s="61"/>
      <c r="V145" s="61"/>
      <c r="W145" s="68"/>
      <c r="X145" s="50"/>
      <c r="Y145" s="70"/>
      <c r="Z145" s="71"/>
      <c r="AA145" s="71"/>
      <c r="AB145" s="71"/>
      <c r="AC145" s="71"/>
      <c r="AD145" s="71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51"/>
    </row>
    <row r="146" spans="1:48" s="52" customForma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77"/>
      <c r="N146" s="61"/>
      <c r="O146" s="61"/>
      <c r="P146" s="61"/>
      <c r="Q146" s="61"/>
      <c r="R146" s="78"/>
      <c r="S146" s="61"/>
      <c r="T146" s="61"/>
      <c r="U146" s="61"/>
      <c r="V146" s="61"/>
      <c r="W146" s="68"/>
      <c r="X146" s="50"/>
      <c r="Y146" s="70"/>
      <c r="Z146" s="71"/>
      <c r="AA146" s="71"/>
      <c r="AB146" s="71"/>
      <c r="AC146" s="71"/>
      <c r="AD146" s="71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51"/>
    </row>
    <row r="147" spans="1:48" s="52" customForma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77"/>
      <c r="N147" s="61"/>
      <c r="O147" s="61"/>
      <c r="P147" s="61"/>
      <c r="Q147" s="61"/>
      <c r="R147" s="78"/>
      <c r="S147" s="61"/>
      <c r="T147" s="61"/>
      <c r="U147" s="61"/>
      <c r="V147" s="61"/>
      <c r="W147" s="68"/>
      <c r="X147" s="50"/>
      <c r="Y147" s="70"/>
      <c r="Z147" s="71"/>
      <c r="AA147" s="71"/>
      <c r="AB147" s="71"/>
      <c r="AC147" s="71"/>
      <c r="AD147" s="71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51"/>
    </row>
    <row r="148" spans="1:48" s="52" customForma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77"/>
      <c r="N148" s="61"/>
      <c r="O148" s="61"/>
      <c r="P148" s="61"/>
      <c r="Q148" s="61"/>
      <c r="R148" s="78"/>
      <c r="S148" s="61"/>
      <c r="T148" s="61"/>
      <c r="U148" s="61"/>
      <c r="V148" s="61"/>
      <c r="W148" s="68"/>
      <c r="X148" s="50"/>
      <c r="Y148" s="70"/>
      <c r="Z148" s="71"/>
      <c r="AA148" s="71"/>
      <c r="AB148" s="71"/>
      <c r="AC148" s="71"/>
      <c r="AD148" s="71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51"/>
    </row>
    <row r="149" spans="1:48" s="52" customForma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77"/>
      <c r="N149" s="61"/>
      <c r="O149" s="61"/>
      <c r="P149" s="61"/>
      <c r="Q149" s="61"/>
      <c r="R149" s="78"/>
      <c r="S149" s="61"/>
      <c r="T149" s="61"/>
      <c r="U149" s="61"/>
      <c r="V149" s="61"/>
      <c r="W149" s="68"/>
      <c r="X149" s="50"/>
      <c r="Y149" s="70"/>
      <c r="Z149" s="71"/>
      <c r="AA149" s="71"/>
      <c r="AB149" s="71"/>
      <c r="AC149" s="71"/>
      <c r="AD149" s="71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51"/>
    </row>
    <row r="150" spans="1:48" s="52" customForma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77"/>
      <c r="N150" s="61"/>
      <c r="O150" s="61"/>
      <c r="P150" s="61"/>
      <c r="Q150" s="61"/>
      <c r="R150" s="78"/>
      <c r="S150" s="61"/>
      <c r="T150" s="61"/>
      <c r="U150" s="61"/>
      <c r="V150" s="61"/>
      <c r="W150" s="68"/>
      <c r="X150" s="50"/>
      <c r="Y150" s="70"/>
      <c r="Z150" s="71"/>
      <c r="AA150" s="71"/>
      <c r="AB150" s="71"/>
      <c r="AC150" s="71"/>
      <c r="AD150" s="71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51"/>
    </row>
    <row r="151" spans="1:48" s="52" customForma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77"/>
      <c r="N151" s="61"/>
      <c r="O151" s="61"/>
      <c r="P151" s="61"/>
      <c r="Q151" s="61"/>
      <c r="R151" s="78"/>
      <c r="S151" s="61"/>
      <c r="T151" s="61"/>
      <c r="U151" s="61"/>
      <c r="V151" s="61"/>
      <c r="W151" s="68"/>
      <c r="X151" s="50"/>
      <c r="Y151" s="70"/>
      <c r="Z151" s="71"/>
      <c r="AA151" s="71"/>
      <c r="AB151" s="71"/>
      <c r="AC151" s="71"/>
      <c r="AD151" s="71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51"/>
    </row>
    <row r="152" spans="1:48" s="52" customForma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77"/>
      <c r="N152" s="61"/>
      <c r="O152" s="61"/>
      <c r="P152" s="61"/>
      <c r="Q152" s="61"/>
      <c r="R152" s="78"/>
      <c r="S152" s="61"/>
      <c r="T152" s="61"/>
      <c r="U152" s="61"/>
      <c r="V152" s="61"/>
      <c r="W152" s="68"/>
      <c r="X152" s="50"/>
      <c r="Y152" s="70"/>
      <c r="Z152" s="71"/>
      <c r="AA152" s="71"/>
      <c r="AB152" s="71"/>
      <c r="AC152" s="71"/>
      <c r="AD152" s="71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51"/>
    </row>
    <row r="153" spans="1:48" s="52" customForma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77"/>
      <c r="N153" s="61"/>
      <c r="O153" s="61"/>
      <c r="P153" s="61"/>
      <c r="Q153" s="61"/>
      <c r="R153" s="78"/>
      <c r="S153" s="61"/>
      <c r="T153" s="61"/>
      <c r="U153" s="61"/>
      <c r="V153" s="61"/>
      <c r="W153" s="68"/>
      <c r="X153" s="50"/>
      <c r="Y153" s="70"/>
      <c r="Z153" s="71"/>
      <c r="AA153" s="71"/>
      <c r="AB153" s="71"/>
      <c r="AC153" s="71"/>
      <c r="AD153" s="71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51"/>
    </row>
    <row r="154" spans="1:48" s="52" customForma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77"/>
      <c r="N154" s="61"/>
      <c r="O154" s="61"/>
      <c r="P154" s="61"/>
      <c r="Q154" s="61"/>
      <c r="R154" s="78"/>
      <c r="S154" s="61"/>
      <c r="T154" s="61"/>
      <c r="U154" s="61"/>
      <c r="V154" s="61"/>
      <c r="W154" s="68"/>
      <c r="X154" s="50"/>
      <c r="Y154" s="70"/>
      <c r="Z154" s="71"/>
      <c r="AA154" s="71"/>
      <c r="AB154" s="71"/>
      <c r="AC154" s="71"/>
      <c r="AD154" s="71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51"/>
    </row>
    <row r="155" spans="1:48" s="52" customForma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77"/>
      <c r="N155" s="61"/>
      <c r="O155" s="61"/>
      <c r="P155" s="61"/>
      <c r="Q155" s="61"/>
      <c r="R155" s="78"/>
      <c r="S155" s="61"/>
      <c r="T155" s="61"/>
      <c r="U155" s="61"/>
      <c r="V155" s="61"/>
      <c r="W155" s="68"/>
      <c r="X155" s="50"/>
      <c r="Y155" s="70"/>
      <c r="Z155" s="71"/>
      <c r="AA155" s="71"/>
      <c r="AB155" s="71"/>
      <c r="AC155" s="71"/>
      <c r="AD155" s="71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51"/>
    </row>
    <row r="156" spans="1:48" s="52" customForma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77"/>
      <c r="N156" s="61"/>
      <c r="O156" s="61"/>
      <c r="P156" s="61"/>
      <c r="Q156" s="61"/>
      <c r="R156" s="78"/>
      <c r="S156" s="61"/>
      <c r="T156" s="61"/>
      <c r="U156" s="61"/>
      <c r="V156" s="61"/>
      <c r="W156" s="68"/>
      <c r="X156" s="50"/>
      <c r="Y156" s="70"/>
      <c r="Z156" s="71"/>
      <c r="AA156" s="71"/>
      <c r="AB156" s="71"/>
      <c r="AC156" s="71"/>
      <c r="AD156" s="71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51"/>
    </row>
    <row r="157" spans="1:48" s="52" customForma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77"/>
      <c r="N157" s="61"/>
      <c r="O157" s="61"/>
      <c r="P157" s="61"/>
      <c r="Q157" s="61"/>
      <c r="R157" s="78"/>
      <c r="S157" s="61"/>
      <c r="T157" s="61"/>
      <c r="U157" s="61"/>
      <c r="V157" s="61"/>
      <c r="W157" s="68"/>
      <c r="X157" s="50"/>
      <c r="Y157" s="70"/>
      <c r="Z157" s="71"/>
      <c r="AA157" s="71"/>
      <c r="AB157" s="71"/>
      <c r="AC157" s="71"/>
      <c r="AD157" s="71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51"/>
    </row>
    <row r="158" spans="1:48" s="52" customForma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77"/>
      <c r="N158" s="61"/>
      <c r="O158" s="61"/>
      <c r="P158" s="61"/>
      <c r="Q158" s="61"/>
      <c r="R158" s="78"/>
      <c r="S158" s="61"/>
      <c r="T158" s="61"/>
      <c r="U158" s="61"/>
      <c r="V158" s="61"/>
      <c r="W158" s="68"/>
      <c r="X158" s="50"/>
      <c r="Y158" s="70"/>
      <c r="Z158" s="71"/>
      <c r="AA158" s="71"/>
      <c r="AB158" s="71"/>
      <c r="AC158" s="71"/>
      <c r="AD158" s="71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51"/>
    </row>
    <row r="159" spans="1:48" s="52" customForma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77"/>
      <c r="N159" s="61"/>
      <c r="O159" s="61"/>
      <c r="P159" s="61"/>
      <c r="Q159" s="61"/>
      <c r="R159" s="78"/>
      <c r="S159" s="61"/>
      <c r="T159" s="61"/>
      <c r="U159" s="61"/>
      <c r="V159" s="61"/>
      <c r="W159" s="68"/>
      <c r="X159" s="50"/>
      <c r="Y159" s="70"/>
      <c r="Z159" s="71"/>
      <c r="AA159" s="71"/>
      <c r="AB159" s="71"/>
      <c r="AC159" s="71"/>
      <c r="AD159" s="71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51"/>
    </row>
    <row r="160" spans="1:48" s="52" customForma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77"/>
      <c r="N160" s="61"/>
      <c r="O160" s="61"/>
      <c r="P160" s="61"/>
      <c r="Q160" s="61"/>
      <c r="R160" s="78"/>
      <c r="S160" s="61"/>
      <c r="T160" s="61"/>
      <c r="U160" s="61"/>
      <c r="V160" s="61"/>
      <c r="W160" s="68"/>
      <c r="X160" s="50"/>
      <c r="Y160" s="70"/>
      <c r="Z160" s="71"/>
      <c r="AA160" s="71"/>
      <c r="AB160" s="71"/>
      <c r="AC160" s="71"/>
      <c r="AD160" s="71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51"/>
    </row>
    <row r="161" spans="1:48" s="52" customForma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77"/>
      <c r="N161" s="61"/>
      <c r="O161" s="61"/>
      <c r="P161" s="61"/>
      <c r="Q161" s="61"/>
      <c r="R161" s="78"/>
      <c r="S161" s="61"/>
      <c r="T161" s="61"/>
      <c r="U161" s="61"/>
      <c r="V161" s="61"/>
      <c r="W161" s="68"/>
      <c r="X161" s="50"/>
      <c r="Y161" s="70"/>
      <c r="Z161" s="71"/>
      <c r="AA161" s="71"/>
      <c r="AB161" s="71"/>
      <c r="AC161" s="71"/>
      <c r="AD161" s="71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51"/>
    </row>
    <row r="162" spans="1:48" s="52" customForma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77"/>
      <c r="N162" s="61"/>
      <c r="O162" s="61"/>
      <c r="P162" s="61"/>
      <c r="Q162" s="61"/>
      <c r="R162" s="78"/>
      <c r="S162" s="61"/>
      <c r="T162" s="61"/>
      <c r="U162" s="61"/>
      <c r="V162" s="61"/>
      <c r="W162" s="68"/>
      <c r="X162" s="50"/>
      <c r="Y162" s="70"/>
      <c r="Z162" s="71"/>
      <c r="AA162" s="71"/>
      <c r="AB162" s="71"/>
      <c r="AC162" s="71"/>
      <c r="AD162" s="71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51"/>
    </row>
    <row r="163" spans="1:48" s="52" customForma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77"/>
      <c r="N163" s="61"/>
      <c r="O163" s="61"/>
      <c r="P163" s="61"/>
      <c r="Q163" s="61"/>
      <c r="R163" s="78"/>
      <c r="S163" s="61"/>
      <c r="T163" s="61"/>
      <c r="U163" s="61"/>
      <c r="V163" s="61"/>
      <c r="W163" s="68"/>
      <c r="X163" s="50"/>
      <c r="Y163" s="70"/>
      <c r="Z163" s="71"/>
      <c r="AA163" s="71"/>
      <c r="AB163" s="71"/>
      <c r="AC163" s="71"/>
      <c r="AD163" s="71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51"/>
    </row>
    <row r="164" spans="1:48" s="52" customForma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77"/>
      <c r="N164" s="61"/>
      <c r="O164" s="61"/>
      <c r="P164" s="61"/>
      <c r="Q164" s="61"/>
      <c r="R164" s="78"/>
      <c r="S164" s="61"/>
      <c r="T164" s="61"/>
      <c r="U164" s="61"/>
      <c r="V164" s="61"/>
      <c r="W164" s="68"/>
      <c r="X164" s="50"/>
      <c r="Y164" s="70"/>
      <c r="Z164" s="71"/>
      <c r="AA164" s="71"/>
      <c r="AB164" s="71"/>
      <c r="AC164" s="71"/>
      <c r="AD164" s="71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51"/>
    </row>
    <row r="165" spans="1:48" s="52" customForma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77"/>
      <c r="N165" s="61"/>
      <c r="O165" s="61"/>
      <c r="P165" s="61"/>
      <c r="Q165" s="61"/>
      <c r="R165" s="78"/>
      <c r="S165" s="61"/>
      <c r="T165" s="61"/>
      <c r="U165" s="61"/>
      <c r="V165" s="61"/>
      <c r="W165" s="68"/>
      <c r="X165" s="50"/>
      <c r="Y165" s="70"/>
      <c r="Z165" s="71"/>
      <c r="AA165" s="71"/>
      <c r="AB165" s="71"/>
      <c r="AC165" s="71"/>
      <c r="AD165" s="71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51"/>
    </row>
    <row r="166" spans="1:48" s="52" customForma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77"/>
      <c r="N166" s="61"/>
      <c r="O166" s="61"/>
      <c r="P166" s="61"/>
      <c r="Q166" s="61"/>
      <c r="R166" s="78"/>
      <c r="S166" s="61"/>
      <c r="T166" s="61"/>
      <c r="U166" s="61"/>
      <c r="V166" s="61"/>
      <c r="W166" s="68"/>
      <c r="X166" s="50"/>
      <c r="Y166" s="70"/>
      <c r="Z166" s="71"/>
      <c r="AA166" s="71"/>
      <c r="AB166" s="71"/>
      <c r="AC166" s="71"/>
      <c r="AD166" s="71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51"/>
    </row>
    <row r="167" spans="1:48" s="52" customForma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77"/>
      <c r="N167" s="61"/>
      <c r="O167" s="61"/>
      <c r="P167" s="61"/>
      <c r="Q167" s="61"/>
      <c r="R167" s="78"/>
      <c r="S167" s="61"/>
      <c r="T167" s="61"/>
      <c r="U167" s="61"/>
      <c r="V167" s="61"/>
      <c r="W167" s="68"/>
      <c r="X167" s="50"/>
      <c r="Y167" s="70"/>
      <c r="Z167" s="71"/>
      <c r="AA167" s="71"/>
      <c r="AB167" s="71"/>
      <c r="AC167" s="71"/>
      <c r="AD167" s="71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51"/>
    </row>
    <row r="168" spans="1:48" s="52" customForma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77"/>
      <c r="N168" s="61"/>
      <c r="O168" s="61"/>
      <c r="P168" s="61"/>
      <c r="Q168" s="61"/>
      <c r="R168" s="78"/>
      <c r="S168" s="61"/>
      <c r="T168" s="61"/>
      <c r="U168" s="61"/>
      <c r="V168" s="61"/>
      <c r="W168" s="68"/>
      <c r="X168" s="50"/>
      <c r="Y168" s="70"/>
      <c r="Z168" s="71"/>
      <c r="AA168" s="71"/>
      <c r="AB168" s="71"/>
      <c r="AC168" s="71"/>
      <c r="AD168" s="71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51"/>
    </row>
    <row r="169" spans="1:48" s="52" customForma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77"/>
      <c r="N169" s="61"/>
      <c r="O169" s="61"/>
      <c r="P169" s="61"/>
      <c r="Q169" s="61"/>
      <c r="R169" s="78"/>
      <c r="S169" s="61"/>
      <c r="T169" s="61"/>
      <c r="U169" s="61"/>
      <c r="V169" s="61"/>
      <c r="W169" s="68"/>
      <c r="X169" s="50"/>
      <c r="Y169" s="70"/>
      <c r="Z169" s="71"/>
      <c r="AA169" s="71"/>
      <c r="AB169" s="71"/>
      <c r="AC169" s="71"/>
      <c r="AD169" s="71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51"/>
    </row>
    <row r="170" spans="1:48" s="52" customForma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77"/>
      <c r="N170" s="61"/>
      <c r="O170" s="61"/>
      <c r="P170" s="61"/>
      <c r="Q170" s="61"/>
      <c r="R170" s="78"/>
      <c r="S170" s="61"/>
      <c r="T170" s="61"/>
      <c r="U170" s="61"/>
      <c r="V170" s="61"/>
      <c r="W170" s="68"/>
      <c r="X170" s="50"/>
      <c r="Y170" s="70"/>
      <c r="Z170" s="71"/>
      <c r="AA170" s="71"/>
      <c r="AB170" s="71"/>
      <c r="AC170" s="71"/>
      <c r="AD170" s="71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51"/>
    </row>
    <row r="171" spans="1:48" s="52" customForma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77"/>
      <c r="N171" s="61"/>
      <c r="O171" s="61"/>
      <c r="P171" s="61"/>
      <c r="Q171" s="61"/>
      <c r="R171" s="78"/>
      <c r="S171" s="61"/>
      <c r="T171" s="61"/>
      <c r="U171" s="61"/>
      <c r="V171" s="61"/>
      <c r="W171" s="68"/>
      <c r="X171" s="50"/>
      <c r="Y171" s="70"/>
      <c r="Z171" s="71"/>
      <c r="AA171" s="71"/>
      <c r="AB171" s="71"/>
      <c r="AC171" s="71"/>
      <c r="AD171" s="71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51"/>
    </row>
    <row r="172" spans="1:48" s="52" customForma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77"/>
      <c r="N172" s="61"/>
      <c r="O172" s="61"/>
      <c r="P172" s="61"/>
      <c r="Q172" s="61"/>
      <c r="R172" s="78"/>
      <c r="S172" s="61"/>
      <c r="T172" s="61"/>
      <c r="U172" s="61"/>
      <c r="V172" s="61"/>
      <c r="W172" s="68"/>
      <c r="X172" s="50"/>
      <c r="Y172" s="70"/>
      <c r="Z172" s="71"/>
      <c r="AA172" s="71"/>
      <c r="AB172" s="71"/>
      <c r="AC172" s="71"/>
      <c r="AD172" s="71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51"/>
    </row>
    <row r="173" spans="1:48" s="52" customForma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77"/>
      <c r="N173" s="61"/>
      <c r="O173" s="61"/>
      <c r="P173" s="61"/>
      <c r="Q173" s="61"/>
      <c r="R173" s="78"/>
      <c r="S173" s="61"/>
      <c r="T173" s="61"/>
      <c r="U173" s="61"/>
      <c r="V173" s="61"/>
      <c r="W173" s="68"/>
      <c r="X173" s="50"/>
      <c r="Y173" s="70"/>
      <c r="Z173" s="71"/>
      <c r="AA173" s="71"/>
      <c r="AB173" s="71"/>
      <c r="AC173" s="71"/>
      <c r="AD173" s="71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51"/>
    </row>
    <row r="174" spans="1:48" s="52" customForma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77"/>
      <c r="N174" s="61"/>
      <c r="O174" s="61"/>
      <c r="P174" s="61"/>
      <c r="Q174" s="61"/>
      <c r="R174" s="78"/>
      <c r="S174" s="61"/>
      <c r="T174" s="61"/>
      <c r="U174" s="61"/>
      <c r="V174" s="61"/>
      <c r="W174" s="68"/>
      <c r="X174" s="50"/>
      <c r="Y174" s="70"/>
      <c r="Z174" s="71"/>
      <c r="AA174" s="71"/>
      <c r="AB174" s="71"/>
      <c r="AC174" s="71"/>
      <c r="AD174" s="71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51"/>
    </row>
    <row r="175" spans="1:48" s="52" customForma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77"/>
      <c r="N175" s="61"/>
      <c r="O175" s="61"/>
      <c r="P175" s="61"/>
      <c r="Q175" s="61"/>
      <c r="R175" s="78"/>
      <c r="S175" s="61"/>
      <c r="T175" s="61"/>
      <c r="U175" s="61"/>
      <c r="V175" s="61"/>
      <c r="W175" s="68"/>
      <c r="X175" s="50"/>
      <c r="Y175" s="70"/>
      <c r="Z175" s="71"/>
      <c r="AA175" s="71"/>
      <c r="AB175" s="71"/>
      <c r="AC175" s="71"/>
      <c r="AD175" s="71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51"/>
    </row>
    <row r="176" spans="1:48" s="52" customForma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77"/>
      <c r="N176" s="61"/>
      <c r="O176" s="61"/>
      <c r="P176" s="61"/>
      <c r="Q176" s="61"/>
      <c r="R176" s="78"/>
      <c r="S176" s="61"/>
      <c r="T176" s="61"/>
      <c r="U176" s="61"/>
      <c r="V176" s="61"/>
      <c r="W176" s="68"/>
      <c r="X176" s="50"/>
      <c r="Y176" s="70"/>
      <c r="Z176" s="71"/>
      <c r="AA176" s="71"/>
      <c r="AB176" s="71"/>
      <c r="AC176" s="71"/>
      <c r="AD176" s="71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51"/>
    </row>
    <row r="177" spans="1:48" s="52" customForma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77"/>
      <c r="N177" s="61"/>
      <c r="O177" s="61"/>
      <c r="P177" s="61"/>
      <c r="Q177" s="61"/>
      <c r="R177" s="78"/>
      <c r="S177" s="61"/>
      <c r="T177" s="61"/>
      <c r="U177" s="61"/>
      <c r="V177" s="61"/>
      <c r="W177" s="68"/>
      <c r="X177" s="50"/>
      <c r="Y177" s="70"/>
      <c r="Z177" s="71"/>
      <c r="AA177" s="71"/>
      <c r="AB177" s="71"/>
      <c r="AC177" s="71"/>
      <c r="AD177" s="71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51"/>
    </row>
    <row r="178" spans="1:48" s="52" customForma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77"/>
      <c r="N178" s="61"/>
      <c r="O178" s="61"/>
      <c r="P178" s="61"/>
      <c r="Q178" s="61"/>
      <c r="R178" s="78"/>
      <c r="S178" s="61"/>
      <c r="T178" s="61"/>
      <c r="U178" s="61"/>
      <c r="V178" s="61"/>
      <c r="W178" s="68"/>
      <c r="X178" s="50"/>
      <c r="Y178" s="70"/>
      <c r="Z178" s="71"/>
      <c r="AA178" s="71"/>
      <c r="AB178" s="71"/>
      <c r="AC178" s="71"/>
      <c r="AD178" s="71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51"/>
    </row>
    <row r="179" spans="1:48" s="52" customForma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77"/>
      <c r="N179" s="61"/>
      <c r="O179" s="61"/>
      <c r="P179" s="61"/>
      <c r="Q179" s="61"/>
      <c r="R179" s="78"/>
      <c r="S179" s="61"/>
      <c r="T179" s="61"/>
      <c r="U179" s="61"/>
      <c r="V179" s="61"/>
      <c r="W179" s="68"/>
      <c r="X179" s="50"/>
      <c r="Y179" s="70"/>
      <c r="Z179" s="71"/>
      <c r="AA179" s="71"/>
      <c r="AB179" s="71"/>
      <c r="AC179" s="71"/>
      <c r="AD179" s="71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51"/>
    </row>
    <row r="180" spans="1:48" s="52" customForma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77"/>
      <c r="N180" s="61"/>
      <c r="O180" s="61"/>
      <c r="P180" s="61"/>
      <c r="Q180" s="61"/>
      <c r="R180" s="78"/>
      <c r="S180" s="61"/>
      <c r="T180" s="61"/>
      <c r="U180" s="61"/>
      <c r="V180" s="61"/>
      <c r="W180" s="68"/>
      <c r="X180" s="50"/>
      <c r="Y180" s="70"/>
      <c r="Z180" s="71"/>
      <c r="AA180" s="71"/>
      <c r="AB180" s="71"/>
      <c r="AC180" s="71"/>
      <c r="AD180" s="71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51"/>
    </row>
    <row r="181" spans="1:48" s="52" customFormat="1" x14ac:dyDescent="0.25">
      <c r="M181" s="77"/>
      <c r="N181" s="53"/>
      <c r="R181" s="78"/>
      <c r="S181" s="53"/>
      <c r="W181" s="69"/>
      <c r="X181" s="53"/>
      <c r="Y181" s="65"/>
      <c r="Z181" s="54"/>
      <c r="AA181" s="55"/>
      <c r="AB181" s="54"/>
      <c r="AC181" s="54"/>
      <c r="AD181" s="55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51"/>
    </row>
    <row r="182" spans="1:48" s="52" customFormat="1" x14ac:dyDescent="0.25">
      <c r="M182" s="77"/>
      <c r="N182" s="53"/>
      <c r="R182" s="78"/>
      <c r="S182" s="53"/>
      <c r="W182" s="69"/>
      <c r="X182" s="53"/>
      <c r="Y182" s="65"/>
      <c r="Z182" s="54"/>
      <c r="AA182" s="55"/>
      <c r="AB182" s="54"/>
      <c r="AC182" s="54"/>
      <c r="AD182" s="55"/>
      <c r="AE182" s="37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1"/>
    </row>
    <row r="183" spans="1:48" s="52" customFormat="1" x14ac:dyDescent="0.25">
      <c r="M183" s="77"/>
      <c r="N183" s="53"/>
      <c r="R183" s="78"/>
      <c r="S183" s="53"/>
      <c r="W183" s="69"/>
      <c r="X183" s="53"/>
      <c r="Y183" s="65"/>
      <c r="Z183" s="54"/>
      <c r="AA183" s="55"/>
      <c r="AB183" s="54"/>
      <c r="AC183" s="54"/>
      <c r="AD183" s="55"/>
      <c r="AE183" s="37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1"/>
    </row>
    <row r="184" spans="1:48" s="52" customFormat="1" x14ac:dyDescent="0.25">
      <c r="M184" s="77"/>
      <c r="N184" s="53"/>
      <c r="R184" s="78"/>
      <c r="S184" s="53"/>
      <c r="W184" s="69"/>
      <c r="X184" s="53"/>
      <c r="Y184" s="65"/>
      <c r="Z184" s="54"/>
      <c r="AA184" s="55"/>
      <c r="AB184" s="54"/>
      <c r="AC184" s="54"/>
      <c r="AD184" s="55"/>
      <c r="AE184" s="37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1"/>
    </row>
    <row r="185" spans="1:48" s="52" customFormat="1" x14ac:dyDescent="0.25">
      <c r="M185" s="77"/>
      <c r="N185" s="53"/>
      <c r="R185" s="78"/>
      <c r="S185" s="53"/>
      <c r="W185" s="69"/>
      <c r="X185" s="53"/>
      <c r="Y185" s="65"/>
      <c r="Z185" s="54"/>
      <c r="AA185" s="55"/>
      <c r="AB185" s="54"/>
      <c r="AC185" s="54"/>
      <c r="AD185" s="55"/>
      <c r="AE185" s="37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1"/>
    </row>
    <row r="186" spans="1:48" s="52" customFormat="1" x14ac:dyDescent="0.25">
      <c r="M186" s="77"/>
      <c r="N186" s="53"/>
      <c r="R186" s="78"/>
      <c r="S186" s="53"/>
      <c r="W186" s="69"/>
      <c r="X186" s="53"/>
      <c r="Y186" s="65"/>
      <c r="Z186" s="54"/>
      <c r="AA186" s="55"/>
      <c r="AB186" s="54"/>
      <c r="AC186" s="54"/>
      <c r="AD186" s="55"/>
      <c r="AE186" s="37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1"/>
    </row>
    <row r="187" spans="1:48" s="52" customFormat="1" x14ac:dyDescent="0.25">
      <c r="M187" s="77"/>
      <c r="N187" s="53"/>
      <c r="R187" s="78"/>
      <c r="S187" s="53"/>
      <c r="W187" s="69"/>
      <c r="X187" s="53"/>
      <c r="Y187" s="65"/>
      <c r="Z187" s="54"/>
      <c r="AA187" s="55"/>
      <c r="AB187" s="54"/>
      <c r="AC187" s="54"/>
      <c r="AD187" s="55"/>
      <c r="AE187" s="37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1"/>
    </row>
    <row r="188" spans="1:48" s="52" customFormat="1" x14ac:dyDescent="0.25">
      <c r="M188" s="77"/>
      <c r="N188" s="53"/>
      <c r="R188" s="78"/>
      <c r="S188" s="53"/>
      <c r="W188" s="69"/>
      <c r="X188" s="53"/>
      <c r="Y188" s="65"/>
      <c r="Z188" s="54"/>
      <c r="AA188" s="55"/>
      <c r="AB188" s="54"/>
      <c r="AC188" s="54"/>
      <c r="AD188" s="55"/>
      <c r="AE188" s="37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1"/>
    </row>
    <row r="189" spans="1:48" s="52" customFormat="1" x14ac:dyDescent="0.25">
      <c r="M189" s="77"/>
      <c r="N189" s="53"/>
      <c r="R189" s="78"/>
      <c r="S189" s="53"/>
      <c r="W189" s="69"/>
      <c r="X189" s="53"/>
      <c r="Y189" s="65"/>
      <c r="Z189" s="54"/>
      <c r="AA189" s="55"/>
      <c r="AB189" s="54"/>
      <c r="AC189" s="54"/>
      <c r="AD189" s="55"/>
      <c r="AE189" s="37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1"/>
    </row>
  </sheetData>
  <sheetProtection password="85D1" sheet="1" objects="1" scenarios="1"/>
  <sortState ref="T2:U25">
    <sortCondition ref="T2:T25"/>
  </sortState>
  <mergeCells count="1">
    <mergeCell ref="X2:X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3"/>
  <sheetViews>
    <sheetView workbookViewId="0">
      <selection activeCell="D6" sqref="D6"/>
    </sheetView>
  </sheetViews>
  <sheetFormatPr defaultRowHeight="15" x14ac:dyDescent="0.25"/>
  <cols>
    <col min="1" max="1" width="3.5703125" bestFit="1" customWidth="1"/>
    <col min="2" max="2" width="30.5703125" bestFit="1" customWidth="1"/>
    <col min="3" max="3" width="5.7109375" customWidth="1"/>
    <col min="4" max="4" width="9.7109375" customWidth="1"/>
    <col min="5" max="5" width="11.7109375" customWidth="1"/>
    <col min="6" max="6" width="15.85546875" customWidth="1"/>
    <col min="7" max="7" width="12.85546875" customWidth="1"/>
    <col min="8" max="8" width="10.5703125" customWidth="1"/>
    <col min="9" max="9" width="12.7109375" customWidth="1"/>
  </cols>
  <sheetData>
    <row r="1" spans="1:1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9</v>
      </c>
      <c r="J1" s="91" t="s">
        <v>11</v>
      </c>
      <c r="K1" s="90" t="s">
        <v>10</v>
      </c>
      <c r="L1" s="90"/>
      <c r="M1" s="90"/>
      <c r="N1" s="90"/>
      <c r="O1" s="90"/>
      <c r="P1" s="90"/>
      <c r="Q1" s="90"/>
    </row>
    <row r="2" spans="1:17" x14ac:dyDescent="0.25">
      <c r="A2" s="3">
        <v>1</v>
      </c>
      <c r="B2" s="8" t="s">
        <v>15</v>
      </c>
      <c r="C2" s="5">
        <v>75</v>
      </c>
      <c r="D2" s="3">
        <v>90</v>
      </c>
      <c r="E2" s="6">
        <f>75+((D2-D$42)/(D$43-D$42)*(100-75))</f>
        <v>97.222222222222229</v>
      </c>
      <c r="F2" s="3">
        <v>83</v>
      </c>
      <c r="G2" s="6">
        <f>75+((F2-F$42)/(F$43-F$42)*(90-75))</f>
        <v>84.574468085106389</v>
      </c>
      <c r="H2" s="7">
        <f>AVERAGE(E2,G2)</f>
        <v>90.898345153664309</v>
      </c>
      <c r="J2" s="91"/>
      <c r="K2" s="90"/>
      <c r="L2" s="90"/>
      <c r="M2" s="90"/>
      <c r="N2" s="90"/>
      <c r="O2" s="90"/>
      <c r="P2" s="90"/>
      <c r="Q2" s="90"/>
    </row>
    <row r="3" spans="1:17" x14ac:dyDescent="0.25">
      <c r="A3" s="3">
        <v>2</v>
      </c>
      <c r="B3" s="8" t="s">
        <v>16</v>
      </c>
      <c r="C3" s="5">
        <v>75</v>
      </c>
      <c r="D3" s="3">
        <v>80</v>
      </c>
      <c r="E3" s="6">
        <f t="shared" ref="E3:E8" si="0">75+((D3-D$42)/(D$43-D$42)*(100-75))</f>
        <v>94.444444444444443</v>
      </c>
      <c r="F3" s="3">
        <v>96</v>
      </c>
      <c r="G3" s="6">
        <f t="shared" ref="G3:G8" si="1">75+((F3-F$42)/(F$43-F$42)*(90-75))</f>
        <v>88.723404255319153</v>
      </c>
      <c r="H3" s="7">
        <f t="shared" ref="H3:H31" si="2">AVERAGE(E3,G3)</f>
        <v>91.583924349881798</v>
      </c>
      <c r="J3" s="91"/>
      <c r="K3" s="90"/>
      <c r="L3" s="90"/>
      <c r="M3" s="90"/>
      <c r="N3" s="90"/>
      <c r="O3" s="90"/>
      <c r="P3" s="90"/>
      <c r="Q3" s="90"/>
    </row>
    <row r="4" spans="1:17" x14ac:dyDescent="0.25">
      <c r="A4" s="3">
        <v>3</v>
      </c>
      <c r="B4" s="8" t="s">
        <v>17</v>
      </c>
      <c r="C4" s="5">
        <v>75</v>
      </c>
      <c r="D4" s="3">
        <v>30</v>
      </c>
      <c r="E4" s="6">
        <f t="shared" si="0"/>
        <v>80.555555555555557</v>
      </c>
      <c r="F4" s="3">
        <v>100</v>
      </c>
      <c r="G4" s="6">
        <f t="shared" si="1"/>
        <v>90</v>
      </c>
      <c r="H4" s="7">
        <f t="shared" si="2"/>
        <v>85.277777777777771</v>
      </c>
      <c r="J4" s="91"/>
      <c r="K4" s="90"/>
      <c r="L4" s="90"/>
      <c r="M4" s="90"/>
      <c r="N4" s="90"/>
      <c r="O4" s="90"/>
      <c r="P4" s="90"/>
      <c r="Q4" s="90"/>
    </row>
    <row r="5" spans="1:17" x14ac:dyDescent="0.25">
      <c r="A5" s="3">
        <v>4</v>
      </c>
      <c r="B5" s="8" t="s">
        <v>18</v>
      </c>
      <c r="C5" s="5">
        <v>75</v>
      </c>
      <c r="D5" s="3">
        <v>10</v>
      </c>
      <c r="E5" s="6">
        <f t="shared" si="0"/>
        <v>75</v>
      </c>
      <c r="F5" s="3">
        <v>100</v>
      </c>
      <c r="G5" s="6">
        <f t="shared" si="1"/>
        <v>90</v>
      </c>
      <c r="H5" s="7">
        <f t="shared" si="2"/>
        <v>82.5</v>
      </c>
      <c r="J5" s="91"/>
      <c r="K5" s="90"/>
      <c r="L5" s="90"/>
      <c r="M5" s="90"/>
      <c r="N5" s="90"/>
      <c r="O5" s="90"/>
      <c r="P5" s="90"/>
      <c r="Q5" s="90"/>
    </row>
    <row r="6" spans="1:17" x14ac:dyDescent="0.25">
      <c r="A6" s="3">
        <v>5</v>
      </c>
      <c r="B6" s="8" t="s">
        <v>19</v>
      </c>
      <c r="C6" s="5">
        <v>75</v>
      </c>
      <c r="D6" s="3">
        <v>76</v>
      </c>
      <c r="E6" s="6">
        <f t="shared" si="0"/>
        <v>93.333333333333329</v>
      </c>
      <c r="F6" s="3">
        <v>96</v>
      </c>
      <c r="G6" s="6">
        <f t="shared" si="1"/>
        <v>88.723404255319153</v>
      </c>
      <c r="H6" s="7">
        <f t="shared" si="2"/>
        <v>91.028368794326241</v>
      </c>
      <c r="J6" s="91"/>
      <c r="K6" s="90"/>
      <c r="L6" s="90"/>
      <c r="M6" s="90"/>
      <c r="N6" s="90"/>
      <c r="O6" s="90"/>
      <c r="P6" s="90"/>
      <c r="Q6" s="90"/>
    </row>
    <row r="7" spans="1:17" x14ac:dyDescent="0.25">
      <c r="A7" s="3">
        <v>6</v>
      </c>
      <c r="B7" s="8" t="s">
        <v>20</v>
      </c>
      <c r="C7" s="5">
        <v>75</v>
      </c>
      <c r="D7" s="3">
        <v>100</v>
      </c>
      <c r="E7" s="6">
        <f t="shared" si="0"/>
        <v>100</v>
      </c>
      <c r="F7" s="3">
        <v>100</v>
      </c>
      <c r="G7" s="6">
        <f t="shared" si="1"/>
        <v>90</v>
      </c>
      <c r="H7" s="7">
        <f t="shared" si="2"/>
        <v>95</v>
      </c>
      <c r="J7" s="91"/>
      <c r="K7" s="90"/>
      <c r="L7" s="90"/>
      <c r="M7" s="90"/>
      <c r="N7" s="90"/>
      <c r="O7" s="90"/>
      <c r="P7" s="90"/>
      <c r="Q7" s="90"/>
    </row>
    <row r="8" spans="1:17" x14ac:dyDescent="0.25">
      <c r="A8" s="3"/>
      <c r="B8" s="8" t="s">
        <v>21</v>
      </c>
      <c r="C8" s="5">
        <v>75</v>
      </c>
      <c r="D8" s="3">
        <v>40</v>
      </c>
      <c r="E8" s="6">
        <f t="shared" si="0"/>
        <v>83.333333333333329</v>
      </c>
      <c r="F8" s="3">
        <v>86</v>
      </c>
      <c r="G8" s="6">
        <f t="shared" si="1"/>
        <v>85.531914893617028</v>
      </c>
      <c r="H8" s="7">
        <f t="shared" si="2"/>
        <v>84.432624113475185</v>
      </c>
    </row>
    <row r="9" spans="1:17" x14ac:dyDescent="0.25">
      <c r="A9" s="3"/>
      <c r="B9" s="8"/>
      <c r="C9" s="5"/>
      <c r="D9" s="3"/>
      <c r="E9" s="6"/>
      <c r="F9" s="3"/>
      <c r="G9" s="6"/>
      <c r="H9" s="7"/>
      <c r="J9" s="92" t="s">
        <v>12</v>
      </c>
      <c r="K9" s="93" t="s">
        <v>10</v>
      </c>
      <c r="L9" s="93"/>
      <c r="M9" s="93"/>
      <c r="N9" s="93"/>
      <c r="O9" s="93"/>
      <c r="P9" s="93"/>
      <c r="Q9" s="93"/>
    </row>
    <row r="10" spans="1:17" x14ac:dyDescent="0.25">
      <c r="A10" s="3"/>
      <c r="B10" s="8"/>
      <c r="C10" s="5"/>
      <c r="D10" s="3"/>
      <c r="E10" s="6"/>
      <c r="F10" s="3"/>
      <c r="G10" s="6"/>
      <c r="H10" s="7"/>
      <c r="J10" s="92"/>
      <c r="K10" s="93"/>
      <c r="L10" s="93"/>
      <c r="M10" s="93"/>
      <c r="N10" s="93"/>
      <c r="O10" s="93"/>
      <c r="P10" s="93"/>
      <c r="Q10" s="93"/>
    </row>
    <row r="11" spans="1:17" x14ac:dyDescent="0.25">
      <c r="A11" s="3"/>
      <c r="B11" s="8"/>
      <c r="C11" s="5"/>
      <c r="D11" s="3"/>
      <c r="E11" s="6"/>
      <c r="F11" s="3"/>
      <c r="G11" s="6"/>
      <c r="H11" s="7"/>
      <c r="J11" s="92"/>
      <c r="K11" s="93"/>
      <c r="L11" s="93"/>
      <c r="M11" s="93"/>
      <c r="N11" s="93"/>
      <c r="O11" s="93"/>
      <c r="P11" s="93"/>
      <c r="Q11" s="93"/>
    </row>
    <row r="12" spans="1:17" x14ac:dyDescent="0.25">
      <c r="A12" s="3"/>
      <c r="B12" s="8"/>
      <c r="C12" s="5"/>
      <c r="D12" s="3"/>
      <c r="E12" s="6"/>
      <c r="F12" s="3"/>
      <c r="G12" s="6"/>
      <c r="H12" s="7"/>
      <c r="J12" s="92"/>
      <c r="K12" s="93"/>
      <c r="L12" s="93"/>
      <c r="M12" s="93"/>
      <c r="N12" s="93"/>
      <c r="O12" s="93"/>
      <c r="P12" s="93"/>
      <c r="Q12" s="93"/>
    </row>
    <row r="13" spans="1:17" x14ac:dyDescent="0.25">
      <c r="A13" s="3"/>
      <c r="B13" s="8"/>
      <c r="C13" s="5"/>
      <c r="D13" s="3"/>
      <c r="E13" s="6"/>
      <c r="F13" s="3"/>
      <c r="G13" s="6"/>
      <c r="H13" s="7"/>
      <c r="J13" s="92"/>
      <c r="K13" s="93"/>
      <c r="L13" s="93"/>
      <c r="M13" s="93"/>
      <c r="N13" s="93"/>
      <c r="O13" s="93"/>
      <c r="P13" s="93"/>
      <c r="Q13" s="93"/>
    </row>
    <row r="14" spans="1:17" x14ac:dyDescent="0.25">
      <c r="A14" s="3"/>
      <c r="B14" s="8"/>
      <c r="C14" s="5"/>
      <c r="D14" s="3"/>
      <c r="E14" s="6"/>
      <c r="F14" s="3"/>
      <c r="G14" s="6"/>
      <c r="H14" s="7"/>
      <c r="J14" s="92"/>
      <c r="K14" s="93"/>
      <c r="L14" s="93"/>
      <c r="M14" s="93"/>
      <c r="N14" s="93"/>
      <c r="O14" s="93"/>
      <c r="P14" s="93"/>
      <c r="Q14" s="93"/>
    </row>
    <row r="15" spans="1:17" x14ac:dyDescent="0.25">
      <c r="A15" s="3"/>
      <c r="B15" s="8"/>
      <c r="C15" s="5"/>
      <c r="D15" s="3"/>
      <c r="E15" s="6"/>
      <c r="F15" s="3"/>
      <c r="G15" s="6"/>
      <c r="H15" s="7"/>
      <c r="J15" s="92"/>
      <c r="K15" s="93"/>
      <c r="L15" s="93"/>
      <c r="M15" s="93"/>
      <c r="N15" s="93"/>
      <c r="O15" s="93"/>
      <c r="P15" s="93"/>
      <c r="Q15" s="93"/>
    </row>
    <row r="16" spans="1:17" x14ac:dyDescent="0.25">
      <c r="A16" s="3"/>
      <c r="B16" s="8"/>
      <c r="C16" s="5"/>
      <c r="D16" s="3"/>
      <c r="E16" s="6"/>
      <c r="F16" s="3"/>
      <c r="G16" s="6"/>
      <c r="H16" s="7"/>
    </row>
    <row r="17" spans="1:17" x14ac:dyDescent="0.25">
      <c r="A17" s="3"/>
      <c r="B17" s="8"/>
      <c r="C17" s="5"/>
      <c r="D17" s="3"/>
      <c r="E17" s="6"/>
      <c r="F17" s="3"/>
      <c r="G17" s="6"/>
      <c r="H17" s="7"/>
      <c r="J17" s="94" t="s">
        <v>13</v>
      </c>
      <c r="K17" s="95" t="s">
        <v>14</v>
      </c>
      <c r="L17" s="95"/>
      <c r="M17" s="95"/>
      <c r="N17" s="95"/>
      <c r="O17" s="95"/>
      <c r="P17" s="95"/>
      <c r="Q17" s="95"/>
    </row>
    <row r="18" spans="1:17" x14ac:dyDescent="0.25">
      <c r="A18" s="3"/>
      <c r="B18" s="8"/>
      <c r="C18" s="5"/>
      <c r="D18" s="3"/>
      <c r="E18" s="6"/>
      <c r="F18" s="3"/>
      <c r="G18" s="6"/>
      <c r="H18" s="7"/>
      <c r="J18" s="94"/>
      <c r="K18" s="95"/>
      <c r="L18" s="95"/>
      <c r="M18" s="95"/>
      <c r="N18" s="95"/>
      <c r="O18" s="95"/>
      <c r="P18" s="95"/>
      <c r="Q18" s="95"/>
    </row>
    <row r="19" spans="1:17" x14ac:dyDescent="0.25">
      <c r="A19" s="3"/>
      <c r="B19" s="8"/>
      <c r="C19" s="5"/>
      <c r="D19" s="3"/>
      <c r="E19" s="6"/>
      <c r="F19" s="3"/>
      <c r="G19" s="6"/>
      <c r="H19" s="7"/>
      <c r="J19" s="94"/>
      <c r="K19" s="95"/>
      <c r="L19" s="95"/>
      <c r="M19" s="95"/>
      <c r="N19" s="95"/>
      <c r="O19" s="95"/>
      <c r="P19" s="95"/>
      <c r="Q19" s="95"/>
    </row>
    <row r="20" spans="1:17" x14ac:dyDescent="0.25">
      <c r="A20" s="3"/>
      <c r="B20" s="8"/>
      <c r="C20" s="5"/>
      <c r="D20" s="3"/>
      <c r="E20" s="6"/>
      <c r="F20" s="3"/>
      <c r="G20" s="6"/>
      <c r="H20" s="7"/>
      <c r="J20" s="94"/>
      <c r="K20" s="95"/>
      <c r="L20" s="95"/>
      <c r="M20" s="95"/>
      <c r="N20" s="95"/>
      <c r="O20" s="95"/>
      <c r="P20" s="95"/>
      <c r="Q20" s="95"/>
    </row>
    <row r="21" spans="1:17" x14ac:dyDescent="0.25">
      <c r="A21" s="3"/>
      <c r="B21" s="8"/>
      <c r="C21" s="5"/>
      <c r="D21" s="3"/>
      <c r="E21" s="6"/>
      <c r="F21" s="3"/>
      <c r="G21" s="6"/>
      <c r="H21" s="7"/>
      <c r="J21" s="94"/>
      <c r="K21" s="95"/>
      <c r="L21" s="95"/>
      <c r="M21" s="95"/>
      <c r="N21" s="95"/>
      <c r="O21" s="95"/>
      <c r="P21" s="95"/>
      <c r="Q21" s="95"/>
    </row>
    <row r="22" spans="1:17" x14ac:dyDescent="0.25">
      <c r="A22" s="3"/>
      <c r="B22" s="8"/>
      <c r="C22" s="5"/>
      <c r="D22" s="3"/>
      <c r="E22" s="6"/>
      <c r="F22" s="3"/>
      <c r="G22" s="6"/>
      <c r="H22" s="7"/>
      <c r="J22" s="94"/>
      <c r="K22" s="95"/>
      <c r="L22" s="95"/>
      <c r="M22" s="95"/>
      <c r="N22" s="95"/>
      <c r="O22" s="95"/>
      <c r="P22" s="95"/>
      <c r="Q22" s="95"/>
    </row>
    <row r="23" spans="1:17" x14ac:dyDescent="0.25">
      <c r="A23" s="3"/>
      <c r="B23" s="8"/>
      <c r="C23" s="5"/>
      <c r="D23" s="3"/>
      <c r="E23" s="6"/>
      <c r="F23" s="3"/>
      <c r="G23" s="6"/>
      <c r="H23" s="7"/>
      <c r="J23" s="94"/>
      <c r="K23" s="95"/>
      <c r="L23" s="95"/>
      <c r="M23" s="95"/>
      <c r="N23" s="95"/>
      <c r="O23" s="95"/>
      <c r="P23" s="95"/>
      <c r="Q23" s="95"/>
    </row>
    <row r="24" spans="1:17" x14ac:dyDescent="0.25">
      <c r="A24" s="3"/>
      <c r="B24" s="8"/>
      <c r="C24" s="5"/>
      <c r="D24" s="3"/>
      <c r="E24" s="6"/>
      <c r="F24" s="3"/>
      <c r="G24" s="6"/>
      <c r="H24" s="7"/>
    </row>
    <row r="25" spans="1:17" x14ac:dyDescent="0.25">
      <c r="A25" s="3"/>
      <c r="B25" s="8" t="s">
        <v>22</v>
      </c>
      <c r="C25" s="5">
        <v>75</v>
      </c>
      <c r="D25" s="3">
        <v>30</v>
      </c>
      <c r="E25" s="6"/>
      <c r="F25" s="3">
        <v>86</v>
      </c>
      <c r="G25" s="6"/>
      <c r="H25" s="7" t="e">
        <f t="shared" si="2"/>
        <v>#DIV/0!</v>
      </c>
    </row>
    <row r="26" spans="1:17" x14ac:dyDescent="0.25">
      <c r="A26" s="3"/>
      <c r="B26" s="8" t="s">
        <v>23</v>
      </c>
      <c r="C26" s="5">
        <v>75</v>
      </c>
      <c r="D26" s="3">
        <v>43</v>
      </c>
      <c r="E26" s="6"/>
      <c r="F26" s="3">
        <v>90</v>
      </c>
      <c r="G26" s="6"/>
      <c r="H26" s="7" t="e">
        <f t="shared" si="2"/>
        <v>#DIV/0!</v>
      </c>
    </row>
    <row r="27" spans="1:17" x14ac:dyDescent="0.25">
      <c r="A27" s="3"/>
      <c r="B27" s="8" t="s">
        <v>24</v>
      </c>
      <c r="C27" s="5">
        <v>75</v>
      </c>
      <c r="D27" s="3">
        <v>66</v>
      </c>
      <c r="E27" s="6"/>
      <c r="F27" s="3">
        <v>53</v>
      </c>
      <c r="G27" s="6"/>
      <c r="H27" s="7" t="e">
        <f t="shared" si="2"/>
        <v>#DIV/0!</v>
      </c>
    </row>
    <row r="28" spans="1:17" x14ac:dyDescent="0.25">
      <c r="A28" s="3"/>
      <c r="B28" s="8" t="s">
        <v>25</v>
      </c>
      <c r="C28" s="5">
        <v>75</v>
      </c>
      <c r="D28" s="3">
        <v>46</v>
      </c>
      <c r="E28" s="6"/>
      <c r="F28" s="3">
        <v>93</v>
      </c>
      <c r="G28" s="6"/>
      <c r="H28" s="7" t="e">
        <f t="shared" si="2"/>
        <v>#DIV/0!</v>
      </c>
    </row>
    <row r="29" spans="1:17" x14ac:dyDescent="0.25">
      <c r="A29" s="3"/>
      <c r="B29" s="8" t="s">
        <v>26</v>
      </c>
      <c r="C29" s="5">
        <v>75</v>
      </c>
      <c r="D29" s="3">
        <v>66</v>
      </c>
      <c r="E29" s="6"/>
      <c r="F29" s="3">
        <v>96</v>
      </c>
      <c r="G29" s="6"/>
      <c r="H29" s="7" t="e">
        <f t="shared" si="2"/>
        <v>#DIV/0!</v>
      </c>
    </row>
    <row r="30" spans="1:17" x14ac:dyDescent="0.25">
      <c r="A30" s="3"/>
      <c r="B30" s="4"/>
      <c r="C30" s="5"/>
      <c r="D30" s="3">
        <v>70</v>
      </c>
      <c r="E30" s="6"/>
      <c r="F30" s="3"/>
      <c r="G30" s="6"/>
      <c r="H30" s="7" t="e">
        <f t="shared" si="2"/>
        <v>#DIV/0!</v>
      </c>
    </row>
    <row r="31" spans="1:17" x14ac:dyDescent="0.25">
      <c r="A31" s="3"/>
      <c r="B31" s="4"/>
      <c r="C31" s="5"/>
      <c r="D31" s="3">
        <v>43</v>
      </c>
      <c r="E31" s="6"/>
      <c r="F31" s="3"/>
      <c r="G31" s="6"/>
      <c r="H31" s="7" t="e">
        <f t="shared" si="2"/>
        <v>#DIV/0!</v>
      </c>
    </row>
    <row r="32" spans="1:17" x14ac:dyDescent="0.25">
      <c r="A32" s="3"/>
      <c r="B32" s="4"/>
      <c r="C32" s="5"/>
      <c r="D32" s="3">
        <v>83</v>
      </c>
      <c r="E32" s="6"/>
      <c r="F32" s="3"/>
      <c r="G32" s="6"/>
      <c r="H32" s="7"/>
    </row>
    <row r="33" spans="1:8" x14ac:dyDescent="0.25">
      <c r="A33" s="3"/>
      <c r="B33" s="4"/>
      <c r="C33" s="5"/>
      <c r="D33" s="3"/>
      <c r="E33" s="6"/>
      <c r="F33" s="3"/>
      <c r="G33" s="6"/>
      <c r="H33" s="7"/>
    </row>
    <row r="34" spans="1:8" x14ac:dyDescent="0.25">
      <c r="A34" s="3"/>
      <c r="B34" s="4"/>
      <c r="C34" s="5"/>
      <c r="D34" s="3"/>
      <c r="E34" s="6"/>
      <c r="F34" s="3"/>
      <c r="G34" s="6"/>
      <c r="H34" s="7"/>
    </row>
    <row r="35" spans="1:8" x14ac:dyDescent="0.25">
      <c r="A35" s="3"/>
      <c r="B35" s="4"/>
      <c r="C35" s="5"/>
      <c r="D35" s="3"/>
      <c r="E35" s="6"/>
      <c r="F35" s="3"/>
      <c r="G35" s="6"/>
      <c r="H35" s="7"/>
    </row>
    <row r="36" spans="1:8" x14ac:dyDescent="0.25">
      <c r="A36" s="3"/>
      <c r="B36" s="4"/>
      <c r="C36" s="5"/>
      <c r="D36" s="3"/>
      <c r="E36" s="6"/>
      <c r="F36" s="3"/>
      <c r="G36" s="6"/>
      <c r="H36" s="7"/>
    </row>
    <row r="37" spans="1:8" x14ac:dyDescent="0.25">
      <c r="A37" s="3"/>
      <c r="B37" s="4"/>
      <c r="C37" s="5"/>
      <c r="D37" s="3"/>
      <c r="E37" s="6"/>
      <c r="F37" s="3"/>
      <c r="G37" s="6"/>
      <c r="H37" s="7"/>
    </row>
    <row r="38" spans="1:8" x14ac:dyDescent="0.25">
      <c r="A38" s="3">
        <v>37</v>
      </c>
      <c r="B38" s="4"/>
      <c r="C38" s="5">
        <v>75</v>
      </c>
      <c r="D38" s="3"/>
      <c r="E38" s="6">
        <f t="shared" ref="E38:E41" si="3">75+((D38-D$42)/(D$43-D$42)*(100-75))</f>
        <v>72.222222222222229</v>
      </c>
      <c r="F38" s="3"/>
      <c r="G38" s="6">
        <f t="shared" ref="G38:G41" si="4">75+((F38-F$42)/(F$43-F$42)*(90-75))</f>
        <v>58.085106382978722</v>
      </c>
      <c r="H38" s="7"/>
    </row>
    <row r="39" spans="1:8" x14ac:dyDescent="0.25">
      <c r="A39" s="3">
        <v>38</v>
      </c>
      <c r="B39" s="4"/>
      <c r="C39" s="5">
        <v>75</v>
      </c>
      <c r="D39" s="3"/>
      <c r="E39" s="6">
        <f t="shared" si="3"/>
        <v>72.222222222222229</v>
      </c>
      <c r="F39" s="3"/>
      <c r="G39" s="6">
        <f t="shared" si="4"/>
        <v>58.085106382978722</v>
      </c>
      <c r="H39" s="7"/>
    </row>
    <row r="40" spans="1:8" x14ac:dyDescent="0.25">
      <c r="A40" s="3">
        <v>39</v>
      </c>
      <c r="B40" s="4"/>
      <c r="C40" s="5">
        <v>75</v>
      </c>
      <c r="D40" s="3"/>
      <c r="E40" s="6">
        <f t="shared" si="3"/>
        <v>72.222222222222229</v>
      </c>
      <c r="F40" s="3"/>
      <c r="G40" s="6">
        <f t="shared" si="4"/>
        <v>58.085106382978722</v>
      </c>
      <c r="H40" s="7"/>
    </row>
    <row r="41" spans="1:8" x14ac:dyDescent="0.25">
      <c r="A41" s="3">
        <v>40</v>
      </c>
      <c r="B41" s="4"/>
      <c r="C41" s="5">
        <v>75</v>
      </c>
      <c r="D41" s="3"/>
      <c r="E41" s="6">
        <f t="shared" si="3"/>
        <v>72.222222222222229</v>
      </c>
      <c r="F41" s="3"/>
      <c r="G41" s="6">
        <f t="shared" si="4"/>
        <v>58.085106382978722</v>
      </c>
      <c r="H41" s="7"/>
    </row>
    <row r="42" spans="1:8" x14ac:dyDescent="0.25">
      <c r="A42" s="85" t="s">
        <v>7</v>
      </c>
      <c r="B42" s="86"/>
      <c r="C42" s="87"/>
      <c r="D42" s="5">
        <f>MIN(D2:D41)</f>
        <v>10</v>
      </c>
      <c r="E42" s="88"/>
      <c r="F42" s="5">
        <f>MIN(F2:F41)</f>
        <v>53</v>
      </c>
      <c r="G42" s="5">
        <f t="shared" ref="G42:H42" si="5">MIN(G2:G41)</f>
        <v>58.085106382978722</v>
      </c>
      <c r="H42" s="6" t="e">
        <f t="shared" si="5"/>
        <v>#DIV/0!</v>
      </c>
    </row>
    <row r="43" spans="1:8" x14ac:dyDescent="0.25">
      <c r="A43" s="85" t="s">
        <v>8</v>
      </c>
      <c r="B43" s="86"/>
      <c r="C43" s="87"/>
      <c r="D43" s="5">
        <f>MAX(D2:D41)</f>
        <v>100</v>
      </c>
      <c r="E43" s="89"/>
      <c r="F43" s="5">
        <f>MAX(F2:F41)</f>
        <v>100</v>
      </c>
      <c r="G43" s="5">
        <f t="shared" ref="G43:H43" si="6">MAX(G2:G41)</f>
        <v>90</v>
      </c>
      <c r="H43" s="6" t="e">
        <f t="shared" si="6"/>
        <v>#DIV/0!</v>
      </c>
    </row>
  </sheetData>
  <mergeCells count="9">
    <mergeCell ref="A42:C42"/>
    <mergeCell ref="E42:E43"/>
    <mergeCell ref="A43:C43"/>
    <mergeCell ref="K1:Q7"/>
    <mergeCell ref="J1:J7"/>
    <mergeCell ref="J9:J15"/>
    <mergeCell ref="K9:Q15"/>
    <mergeCell ref="J17:J23"/>
    <mergeCell ref="K17:Q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view="pageLayout" zoomScaleNormal="100" workbookViewId="0">
      <selection activeCell="G3" sqref="G3"/>
    </sheetView>
  </sheetViews>
  <sheetFormatPr defaultRowHeight="15" x14ac:dyDescent="0.25"/>
  <cols>
    <col min="1" max="1" width="3.42578125" style="40" customWidth="1"/>
    <col min="2" max="2" width="29.85546875" style="42" customWidth="1"/>
    <col min="3" max="3" width="5.7109375" style="40" customWidth="1"/>
    <col min="4" max="4" width="9.140625" style="40" customWidth="1"/>
    <col min="5" max="5" width="9.140625" style="40"/>
    <col min="6" max="6" width="9.85546875" style="40" customWidth="1"/>
    <col min="7" max="7" width="20.7109375" style="40" customWidth="1"/>
    <col min="8" max="16384" width="9.140625" style="42"/>
  </cols>
  <sheetData>
    <row r="1" spans="1:7" x14ac:dyDescent="0.25">
      <c r="A1" s="96" t="s">
        <v>51</v>
      </c>
      <c r="B1" s="96"/>
      <c r="F1" s="41" t="s">
        <v>37</v>
      </c>
      <c r="G1" s="49" t="str">
        <f>": "&amp;NILAI!AG3</f>
        <v>: MATEMATIKA</v>
      </c>
    </row>
    <row r="2" spans="1:7" x14ac:dyDescent="0.25">
      <c r="F2" s="41" t="s">
        <v>38</v>
      </c>
      <c r="G2" s="42" t="s">
        <v>82</v>
      </c>
    </row>
    <row r="4" spans="1:7" ht="38.25" x14ac:dyDescent="0.25">
      <c r="A4" s="43" t="s">
        <v>35</v>
      </c>
      <c r="B4" s="43" t="s">
        <v>40</v>
      </c>
      <c r="C4" s="43" t="s">
        <v>41</v>
      </c>
      <c r="D4" s="43" t="s">
        <v>42</v>
      </c>
      <c r="E4" s="43" t="s">
        <v>43</v>
      </c>
      <c r="F4" s="43" t="s">
        <v>44</v>
      </c>
      <c r="G4" s="43" t="s">
        <v>50</v>
      </c>
    </row>
    <row r="5" spans="1:7" x14ac:dyDescent="0.25">
      <c r="A5" s="44">
        <f>NILAI!A2</f>
        <v>1</v>
      </c>
      <c r="B5" s="45" t="str">
        <f>NILAI!AA2</f>
        <v>AINUR RAHMA HARAHAP</v>
      </c>
      <c r="C5" s="46" t="str">
        <f ca="1">NILAI!J2</f>
        <v/>
      </c>
      <c r="D5" s="46">
        <f>NILAI!K2</f>
        <v>0</v>
      </c>
      <c r="E5" s="46">
        <f>NILAI!L2</f>
        <v>0</v>
      </c>
      <c r="F5" s="57" t="e">
        <f ca="1">ROUND(40%*C5+ 60%*((D5+E5)/2),0)</f>
        <v>#VALUE!</v>
      </c>
      <c r="G5" s="81"/>
    </row>
    <row r="6" spans="1:7" x14ac:dyDescent="0.25">
      <c r="A6" s="44">
        <f>NILAI!A3</f>
        <v>2</v>
      </c>
      <c r="B6" s="45" t="str">
        <f>NILAI!AA3</f>
        <v>ANNA SOFIA HARAHAP</v>
      </c>
      <c r="C6" s="46" t="str">
        <f ca="1">NILAI!J3</f>
        <v/>
      </c>
      <c r="D6" s="46">
        <f>NILAI!K3</f>
        <v>0</v>
      </c>
      <c r="E6" s="46">
        <f>NILAI!L3</f>
        <v>0</v>
      </c>
      <c r="F6" s="57" t="e">
        <f t="shared" ref="F6:F38" ca="1" si="0">ROUND(40%*C6+ 60%*((D6+E6)/2),0)</f>
        <v>#VALUE!</v>
      </c>
      <c r="G6" s="81"/>
    </row>
    <row r="7" spans="1:7" x14ac:dyDescent="0.25">
      <c r="A7" s="44">
        <f>NILAI!A4</f>
        <v>3</v>
      </c>
      <c r="B7" s="45" t="str">
        <f>NILAI!AA4</f>
        <v>ARISWAN WAHYUDI</v>
      </c>
      <c r="C7" s="46" t="str">
        <f ca="1">NILAI!J4</f>
        <v/>
      </c>
      <c r="D7" s="46">
        <f>NILAI!K4</f>
        <v>0</v>
      </c>
      <c r="E7" s="46">
        <f>NILAI!L4</f>
        <v>0</v>
      </c>
      <c r="F7" s="57" t="e">
        <f t="shared" ca="1" si="0"/>
        <v>#VALUE!</v>
      </c>
      <c r="G7" s="81"/>
    </row>
    <row r="8" spans="1:7" x14ac:dyDescent="0.25">
      <c r="A8" s="44">
        <f>NILAI!A5</f>
        <v>4</v>
      </c>
      <c r="B8" s="45" t="str">
        <f>NILAI!AA5</f>
        <v>ARMIJA RAHMI HASIBUAN</v>
      </c>
      <c r="C8" s="46" t="str">
        <f ca="1">NILAI!J5</f>
        <v/>
      </c>
      <c r="D8" s="46">
        <f>NILAI!K5</f>
        <v>0</v>
      </c>
      <c r="E8" s="46">
        <f>NILAI!L5</f>
        <v>0</v>
      </c>
      <c r="F8" s="57" t="e">
        <f t="shared" ca="1" si="0"/>
        <v>#VALUE!</v>
      </c>
      <c r="G8" s="81"/>
    </row>
    <row r="9" spans="1:7" x14ac:dyDescent="0.25">
      <c r="A9" s="44">
        <f>NILAI!A6</f>
        <v>5</v>
      </c>
      <c r="B9" s="45" t="str">
        <f>NILAI!AA6</f>
        <v>AZZUHAN AKBAR SIREGAR</v>
      </c>
      <c r="C9" s="46" t="str">
        <f ca="1">NILAI!J6</f>
        <v/>
      </c>
      <c r="D9" s="46">
        <f>NILAI!K6</f>
        <v>0</v>
      </c>
      <c r="E9" s="46">
        <f>NILAI!L6</f>
        <v>0</v>
      </c>
      <c r="F9" s="57" t="e">
        <f t="shared" ca="1" si="0"/>
        <v>#VALUE!</v>
      </c>
      <c r="G9" s="81"/>
    </row>
    <row r="10" spans="1:7" x14ac:dyDescent="0.25">
      <c r="A10" s="44">
        <f>NILAI!A7</f>
        <v>6</v>
      </c>
      <c r="B10" s="45" t="str">
        <f>NILAI!AA7</f>
        <v>DEKA SUKMA RINI HASIBUAN</v>
      </c>
      <c r="C10" s="46" t="str">
        <f ca="1">NILAI!J7</f>
        <v/>
      </c>
      <c r="D10" s="46">
        <f>NILAI!K7</f>
        <v>0</v>
      </c>
      <c r="E10" s="46">
        <f>NILAI!L7</f>
        <v>0</v>
      </c>
      <c r="F10" s="57" t="e">
        <f t="shared" ca="1" si="0"/>
        <v>#VALUE!</v>
      </c>
      <c r="G10" s="81"/>
    </row>
    <row r="11" spans="1:7" x14ac:dyDescent="0.25">
      <c r="A11" s="44">
        <f>NILAI!A8</f>
        <v>7</v>
      </c>
      <c r="B11" s="45" t="str">
        <f>NILAI!AA8</f>
        <v>DESI NURINTAN HASIBUAN</v>
      </c>
      <c r="C11" s="46" t="str">
        <f ca="1">NILAI!J8</f>
        <v/>
      </c>
      <c r="D11" s="46">
        <f>NILAI!K8</f>
        <v>0</v>
      </c>
      <c r="E11" s="46">
        <f>NILAI!L8</f>
        <v>0</v>
      </c>
      <c r="F11" s="57" t="e">
        <f t="shared" ca="1" si="0"/>
        <v>#VALUE!</v>
      </c>
      <c r="G11" s="81"/>
    </row>
    <row r="12" spans="1:7" x14ac:dyDescent="0.25">
      <c r="A12" s="44">
        <f>NILAI!A9</f>
        <v>8</v>
      </c>
      <c r="B12" s="45" t="str">
        <f>NILAI!AA9</f>
        <v>FAJAR MUTHOLIB DALIMUNTHE</v>
      </c>
      <c r="C12" s="46" t="str">
        <f ca="1">NILAI!J9</f>
        <v/>
      </c>
      <c r="D12" s="46">
        <f>NILAI!K9</f>
        <v>0</v>
      </c>
      <c r="E12" s="46">
        <f>NILAI!L9</f>
        <v>0</v>
      </c>
      <c r="F12" s="57" t="e">
        <f t="shared" ca="1" si="0"/>
        <v>#VALUE!</v>
      </c>
      <c r="G12" s="81"/>
    </row>
    <row r="13" spans="1:7" x14ac:dyDescent="0.25">
      <c r="A13" s="44">
        <f>NILAI!A10</f>
        <v>9</v>
      </c>
      <c r="B13" s="45" t="str">
        <f>NILAI!AA10</f>
        <v>HABNITUN TSANIA BR. LUBIS</v>
      </c>
      <c r="C13" s="46" t="str">
        <f ca="1">NILAI!J10</f>
        <v/>
      </c>
      <c r="D13" s="46">
        <f>NILAI!K10</f>
        <v>0</v>
      </c>
      <c r="E13" s="46">
        <f>NILAI!L10</f>
        <v>0</v>
      </c>
      <c r="F13" s="57" t="e">
        <f t="shared" ca="1" si="0"/>
        <v>#VALUE!</v>
      </c>
      <c r="G13" s="81"/>
    </row>
    <row r="14" spans="1:7" x14ac:dyDescent="0.25">
      <c r="A14" s="44">
        <f>NILAI!A11</f>
        <v>10</v>
      </c>
      <c r="B14" s="45" t="str">
        <f>NILAI!AA11</f>
        <v>HELMALIA PUTRI HASIBUAN</v>
      </c>
      <c r="C14" s="46" t="str">
        <f ca="1">NILAI!J11</f>
        <v/>
      </c>
      <c r="D14" s="46">
        <f>NILAI!K11</f>
        <v>0</v>
      </c>
      <c r="E14" s="46">
        <f>NILAI!L11</f>
        <v>0</v>
      </c>
      <c r="F14" s="57" t="e">
        <f t="shared" ca="1" si="0"/>
        <v>#VALUE!</v>
      </c>
      <c r="G14" s="81"/>
    </row>
    <row r="15" spans="1:7" x14ac:dyDescent="0.25">
      <c r="A15" s="44">
        <f>NILAI!A12</f>
        <v>11</v>
      </c>
      <c r="B15" s="45" t="str">
        <f>NILAI!AA12</f>
        <v>INDAH NATASYA</v>
      </c>
      <c r="C15" s="46" t="str">
        <f ca="1">NILAI!J12</f>
        <v/>
      </c>
      <c r="D15" s="46">
        <f>NILAI!K12</f>
        <v>0</v>
      </c>
      <c r="E15" s="46">
        <f>NILAI!L12</f>
        <v>0</v>
      </c>
      <c r="F15" s="57" t="e">
        <f t="shared" ca="1" si="0"/>
        <v>#VALUE!</v>
      </c>
      <c r="G15" s="81"/>
    </row>
    <row r="16" spans="1:7" x14ac:dyDescent="0.25">
      <c r="A16" s="44">
        <f>NILAI!A13</f>
        <v>12</v>
      </c>
      <c r="B16" s="45" t="str">
        <f>NILAI!AA13</f>
        <v>JULIANA</v>
      </c>
      <c r="C16" s="46" t="str">
        <f ca="1">NILAI!J13</f>
        <v/>
      </c>
      <c r="D16" s="46">
        <f>NILAI!K13</f>
        <v>0</v>
      </c>
      <c r="E16" s="46">
        <f>NILAI!L13</f>
        <v>0</v>
      </c>
      <c r="F16" s="57" t="e">
        <f t="shared" ca="1" si="0"/>
        <v>#VALUE!</v>
      </c>
      <c r="G16" s="81"/>
    </row>
    <row r="17" spans="1:7" x14ac:dyDescent="0.25">
      <c r="A17" s="44">
        <f>NILAI!A14</f>
        <v>13</v>
      </c>
      <c r="B17" s="45" t="str">
        <f>NILAI!AA14</f>
        <v>KHOIRUL BAKTI SIREGAR</v>
      </c>
      <c r="C17" s="46" t="str">
        <f ca="1">NILAI!J14</f>
        <v/>
      </c>
      <c r="D17" s="46">
        <f>NILAI!K14</f>
        <v>0</v>
      </c>
      <c r="E17" s="46">
        <f>NILAI!L14</f>
        <v>0</v>
      </c>
      <c r="F17" s="57" t="e">
        <f t="shared" ca="1" si="0"/>
        <v>#VALUE!</v>
      </c>
      <c r="G17" s="81"/>
    </row>
    <row r="18" spans="1:7" x14ac:dyDescent="0.25">
      <c r="A18" s="44">
        <f>NILAI!A15</f>
        <v>14</v>
      </c>
      <c r="B18" s="45" t="str">
        <f>NILAI!AA15</f>
        <v>LIONI SIREGAR</v>
      </c>
      <c r="C18" s="46" t="str">
        <f ca="1">NILAI!J15</f>
        <v/>
      </c>
      <c r="D18" s="46">
        <f>NILAI!K15</f>
        <v>0</v>
      </c>
      <c r="E18" s="46">
        <f>NILAI!L15</f>
        <v>0</v>
      </c>
      <c r="F18" s="57" t="e">
        <f t="shared" ca="1" si="0"/>
        <v>#VALUE!</v>
      </c>
      <c r="G18" s="81"/>
    </row>
    <row r="19" spans="1:7" x14ac:dyDescent="0.25">
      <c r="A19" s="44">
        <f>NILAI!A16</f>
        <v>15</v>
      </c>
      <c r="B19" s="45" t="str">
        <f>NILAI!AA16</f>
        <v>LUTH SAKUR HARAHAP</v>
      </c>
      <c r="C19" s="46" t="str">
        <f ca="1">NILAI!J16</f>
        <v/>
      </c>
      <c r="D19" s="46">
        <f>NILAI!K16</f>
        <v>0</v>
      </c>
      <c r="E19" s="46">
        <f>NILAI!L16</f>
        <v>0</v>
      </c>
      <c r="F19" s="57" t="e">
        <f t="shared" ca="1" si="0"/>
        <v>#VALUE!</v>
      </c>
      <c r="G19" s="81"/>
    </row>
    <row r="20" spans="1:7" x14ac:dyDescent="0.25">
      <c r="A20" s="44">
        <f>NILAI!A17</f>
        <v>16</v>
      </c>
      <c r="B20" s="45" t="str">
        <f>NILAI!AA17</f>
        <v>MARA DOLI NST</v>
      </c>
      <c r="C20" s="46" t="str">
        <f ca="1">NILAI!J17</f>
        <v/>
      </c>
      <c r="D20" s="46">
        <f>NILAI!K17</f>
        <v>0</v>
      </c>
      <c r="E20" s="46">
        <f>NILAI!L17</f>
        <v>0</v>
      </c>
      <c r="F20" s="57" t="e">
        <f t="shared" ca="1" si="0"/>
        <v>#VALUE!</v>
      </c>
      <c r="G20" s="81"/>
    </row>
    <row r="21" spans="1:7" x14ac:dyDescent="0.25">
      <c r="A21" s="44">
        <f>NILAI!A18</f>
        <v>17</v>
      </c>
      <c r="B21" s="45" t="str">
        <f>NILAI!AA18</f>
        <v>MUHAMMAD SUKUR SIREGAR</v>
      </c>
      <c r="C21" s="46" t="str">
        <f ca="1">NILAI!J18</f>
        <v/>
      </c>
      <c r="D21" s="46">
        <f>NILAI!K18</f>
        <v>0</v>
      </c>
      <c r="E21" s="46">
        <f>NILAI!L18</f>
        <v>0</v>
      </c>
      <c r="F21" s="57" t="e">
        <f t="shared" ca="1" si="0"/>
        <v>#VALUE!</v>
      </c>
      <c r="G21" s="81"/>
    </row>
    <row r="22" spans="1:7" x14ac:dyDescent="0.25">
      <c r="A22" s="44">
        <f>NILAI!A19</f>
        <v>18</v>
      </c>
      <c r="B22" s="45" t="str">
        <f>NILAI!AA19</f>
        <v>MUHAMMAT LUBIS</v>
      </c>
      <c r="C22" s="46" t="str">
        <f ca="1">NILAI!J19</f>
        <v/>
      </c>
      <c r="D22" s="46">
        <f>NILAI!K19</f>
        <v>0</v>
      </c>
      <c r="E22" s="46">
        <f>NILAI!L19</f>
        <v>0</v>
      </c>
      <c r="F22" s="57" t="e">
        <f t="shared" ca="1" si="0"/>
        <v>#VALUE!</v>
      </c>
      <c r="G22" s="81"/>
    </row>
    <row r="23" spans="1:7" x14ac:dyDescent="0.25">
      <c r="A23" s="44">
        <f>NILAI!A20</f>
        <v>19</v>
      </c>
      <c r="B23" s="45" t="str">
        <f>NILAI!AA20</f>
        <v>NABILA ROSVA DAULAY</v>
      </c>
      <c r="C23" s="46" t="str">
        <f ca="1">NILAI!J20</f>
        <v/>
      </c>
      <c r="D23" s="46">
        <f>NILAI!K20</f>
        <v>0</v>
      </c>
      <c r="E23" s="46">
        <f>NILAI!L20</f>
        <v>0</v>
      </c>
      <c r="F23" s="57" t="e">
        <f t="shared" ca="1" si="0"/>
        <v>#VALUE!</v>
      </c>
      <c r="G23" s="81"/>
    </row>
    <row r="24" spans="1:7" x14ac:dyDescent="0.25">
      <c r="A24" s="44">
        <f>NILAI!A21</f>
        <v>20</v>
      </c>
      <c r="B24" s="45" t="str">
        <f>NILAI!AA21</f>
        <v>NAZLANI SIREGAR</v>
      </c>
      <c r="C24" s="46" t="str">
        <f ca="1">NILAI!J21</f>
        <v/>
      </c>
      <c r="D24" s="46">
        <f>NILAI!K21</f>
        <v>0</v>
      </c>
      <c r="E24" s="46">
        <f>NILAI!L21</f>
        <v>0</v>
      </c>
      <c r="F24" s="57" t="e">
        <f t="shared" ca="1" si="0"/>
        <v>#VALUE!</v>
      </c>
      <c r="G24" s="81"/>
    </row>
    <row r="25" spans="1:7" x14ac:dyDescent="0.25">
      <c r="A25" s="44">
        <f>NILAI!A22</f>
        <v>21</v>
      </c>
      <c r="B25" s="45" t="str">
        <f>NILAI!AA22</f>
        <v>NILA SALSABILA NASUTION</v>
      </c>
      <c r="C25" s="46" t="str">
        <f ca="1">NILAI!J22</f>
        <v/>
      </c>
      <c r="D25" s="46">
        <f>NILAI!K22</f>
        <v>0</v>
      </c>
      <c r="E25" s="46">
        <f>NILAI!L22</f>
        <v>0</v>
      </c>
      <c r="F25" s="57" t="e">
        <f t="shared" ca="1" si="0"/>
        <v>#VALUE!</v>
      </c>
      <c r="G25" s="81"/>
    </row>
    <row r="26" spans="1:7" x14ac:dyDescent="0.25">
      <c r="A26" s="44">
        <f>NILAI!A23</f>
        <v>22</v>
      </c>
      <c r="B26" s="45" t="str">
        <f>NILAI!AA23</f>
        <v>PAHRIN SAIPE PUTRA DALIMUNTHE</v>
      </c>
      <c r="C26" s="46" t="str">
        <f ca="1">NILAI!J23</f>
        <v/>
      </c>
      <c r="D26" s="46">
        <f>NILAI!K23</f>
        <v>0</v>
      </c>
      <c r="E26" s="46">
        <f>NILAI!L23</f>
        <v>0</v>
      </c>
      <c r="F26" s="57" t="e">
        <f t="shared" ca="1" si="0"/>
        <v>#VALUE!</v>
      </c>
      <c r="G26" s="81"/>
    </row>
    <row r="27" spans="1:7" x14ac:dyDescent="0.25">
      <c r="A27" s="44">
        <f>NILAI!A24</f>
        <v>23</v>
      </c>
      <c r="B27" s="45" t="str">
        <f>NILAI!AA24</f>
        <v>RENDI JALIL HRP</v>
      </c>
      <c r="C27" s="46" t="str">
        <f ca="1">NILAI!J24</f>
        <v/>
      </c>
      <c r="D27" s="46">
        <f>NILAI!K24</f>
        <v>0</v>
      </c>
      <c r="E27" s="46">
        <f>NILAI!L24</f>
        <v>0</v>
      </c>
      <c r="F27" s="57" t="e">
        <f t="shared" ca="1" si="0"/>
        <v>#VALUE!</v>
      </c>
      <c r="G27" s="81"/>
    </row>
    <row r="28" spans="1:7" x14ac:dyDescent="0.25">
      <c r="A28" s="44">
        <f>NILAI!A25</f>
        <v>24</v>
      </c>
      <c r="B28" s="45" t="str">
        <f>NILAI!AA25</f>
        <v>RIO PUTRA HASIBUAN</v>
      </c>
      <c r="C28" s="46" t="str">
        <f ca="1">NILAI!J25</f>
        <v/>
      </c>
      <c r="D28" s="46">
        <f>NILAI!K25</f>
        <v>0</v>
      </c>
      <c r="E28" s="46">
        <f>NILAI!L25</f>
        <v>0</v>
      </c>
      <c r="F28" s="57" t="e">
        <f t="shared" ca="1" si="0"/>
        <v>#VALUE!</v>
      </c>
      <c r="G28" s="81"/>
    </row>
    <row r="29" spans="1:7" x14ac:dyDescent="0.25">
      <c r="A29" s="44">
        <f>NILAI!A26</f>
        <v>25</v>
      </c>
      <c r="B29" s="45" t="str">
        <f>NILAI!AA26</f>
        <v>SAHRIA MARDIANA HRP</v>
      </c>
      <c r="C29" s="46" t="str">
        <f ca="1">NILAI!J26</f>
        <v/>
      </c>
      <c r="D29" s="46">
        <f>NILAI!K26</f>
        <v>0</v>
      </c>
      <c r="E29" s="46">
        <f>NILAI!L26</f>
        <v>0</v>
      </c>
      <c r="F29" s="57" t="e">
        <f t="shared" ca="1" si="0"/>
        <v>#VALUE!</v>
      </c>
      <c r="G29" s="81"/>
    </row>
    <row r="30" spans="1:7" x14ac:dyDescent="0.25">
      <c r="A30" s="44">
        <f>NILAI!A27</f>
        <v>26</v>
      </c>
      <c r="B30" s="45" t="str">
        <f>NILAI!AA27</f>
        <v>SIFA YANI HASIBUAN</v>
      </c>
      <c r="C30" s="46" t="str">
        <f ca="1">NILAI!J27</f>
        <v/>
      </c>
      <c r="D30" s="46">
        <f>NILAI!K27</f>
        <v>0</v>
      </c>
      <c r="E30" s="46">
        <f>NILAI!L27</f>
        <v>0</v>
      </c>
      <c r="F30" s="57" t="e">
        <f t="shared" ca="1" si="0"/>
        <v>#VALUE!</v>
      </c>
      <c r="G30" s="81"/>
    </row>
    <row r="31" spans="1:7" x14ac:dyDescent="0.25">
      <c r="A31" s="44">
        <f>NILAI!A28</f>
        <v>27</v>
      </c>
      <c r="B31" s="45" t="str">
        <f>NILAI!AA28</f>
        <v>SITI ALINA</v>
      </c>
      <c r="C31" s="46" t="str">
        <f ca="1">NILAI!J28</f>
        <v/>
      </c>
      <c r="D31" s="46">
        <f>NILAI!K28</f>
        <v>0</v>
      </c>
      <c r="E31" s="46">
        <f>NILAI!L28</f>
        <v>0</v>
      </c>
      <c r="F31" s="57" t="e">
        <f t="shared" ca="1" si="0"/>
        <v>#VALUE!</v>
      </c>
      <c r="G31" s="81"/>
    </row>
    <row r="32" spans="1:7" x14ac:dyDescent="0.25">
      <c r="A32" s="44">
        <f>NILAI!A29</f>
        <v>28</v>
      </c>
      <c r="B32" s="45" t="str">
        <f>NILAI!AA29</f>
        <v>TIARA LESTARI HARAHAP</v>
      </c>
      <c r="C32" s="46" t="str">
        <f ca="1">NILAI!J29</f>
        <v/>
      </c>
      <c r="D32" s="46">
        <f>NILAI!K29</f>
        <v>0</v>
      </c>
      <c r="E32" s="46">
        <f>NILAI!L29</f>
        <v>0</v>
      </c>
      <c r="F32" s="57" t="e">
        <f t="shared" ca="1" si="0"/>
        <v>#VALUE!</v>
      </c>
      <c r="G32" s="81"/>
    </row>
    <row r="33" spans="1:7" x14ac:dyDescent="0.25">
      <c r="A33" s="44">
        <f>NILAI!A30</f>
        <v>29</v>
      </c>
      <c r="B33" s="45" t="str">
        <f>NILAI!AA30</f>
        <v>VIVIN INDIRA</v>
      </c>
      <c r="C33" s="46" t="str">
        <f ca="1">NILAI!J30</f>
        <v/>
      </c>
      <c r="D33" s="46">
        <f>NILAI!K30</f>
        <v>0</v>
      </c>
      <c r="E33" s="46">
        <f>NILAI!L30</f>
        <v>0</v>
      </c>
      <c r="F33" s="57" t="e">
        <f t="shared" ca="1" si="0"/>
        <v>#VALUE!</v>
      </c>
      <c r="G33" s="81"/>
    </row>
    <row r="34" spans="1:7" x14ac:dyDescent="0.25">
      <c r="A34" s="44">
        <f>NILAI!A31</f>
        <v>30</v>
      </c>
      <c r="B34" s="45" t="str">
        <f>NILAI!AA31</f>
        <v>ZAKI GUSTI RANDA HASIBUAN</v>
      </c>
      <c r="C34" s="46" t="str">
        <f ca="1">NILAI!J31</f>
        <v/>
      </c>
      <c r="D34" s="46">
        <f>NILAI!K31</f>
        <v>0</v>
      </c>
      <c r="E34" s="46">
        <f>NILAI!L31</f>
        <v>0</v>
      </c>
      <c r="F34" s="57" t="e">
        <f t="shared" ca="1" si="0"/>
        <v>#VALUE!</v>
      </c>
      <c r="G34" s="81"/>
    </row>
    <row r="35" spans="1:7" hidden="1" x14ac:dyDescent="0.25">
      <c r="A35" s="44">
        <f>NILAI!A32</f>
        <v>31</v>
      </c>
      <c r="B35" s="45">
        <f>NILAI!AA32</f>
        <v>0</v>
      </c>
      <c r="C35" s="46" t="str">
        <f ca="1">NILAI!J32</f>
        <v/>
      </c>
      <c r="D35" s="46">
        <f>NILAI!K32</f>
        <v>0</v>
      </c>
      <c r="E35" s="46">
        <f>NILAI!L32</f>
        <v>0</v>
      </c>
      <c r="F35" s="57" t="e">
        <f t="shared" ca="1" si="0"/>
        <v>#VALUE!</v>
      </c>
      <c r="G35" s="81"/>
    </row>
    <row r="36" spans="1:7" hidden="1" x14ac:dyDescent="0.25">
      <c r="A36" s="44">
        <f>NILAI!A33</f>
        <v>32</v>
      </c>
      <c r="B36" s="45">
        <f>NILAI!AA33</f>
        <v>0</v>
      </c>
      <c r="C36" s="46" t="str">
        <f ca="1">NILAI!J33</f>
        <v/>
      </c>
      <c r="D36" s="46">
        <f>NILAI!K33</f>
        <v>0</v>
      </c>
      <c r="E36" s="46">
        <f>NILAI!L33</f>
        <v>0</v>
      </c>
      <c r="F36" s="57" t="e">
        <f t="shared" ca="1" si="0"/>
        <v>#VALUE!</v>
      </c>
      <c r="G36" s="81"/>
    </row>
    <row r="37" spans="1:7" hidden="1" x14ac:dyDescent="0.25">
      <c r="A37" s="44">
        <f>NILAI!A34</f>
        <v>33</v>
      </c>
      <c r="B37" s="45">
        <f>NILAI!AA34</f>
        <v>0</v>
      </c>
      <c r="C37" s="46" t="str">
        <f ca="1">NILAI!J34</f>
        <v/>
      </c>
      <c r="D37" s="46">
        <f>NILAI!K34</f>
        <v>0</v>
      </c>
      <c r="E37" s="46">
        <f>NILAI!L34</f>
        <v>0</v>
      </c>
      <c r="F37" s="57" t="e">
        <f t="shared" ca="1" si="0"/>
        <v>#VALUE!</v>
      </c>
      <c r="G37" s="81"/>
    </row>
    <row r="38" spans="1:7" hidden="1" x14ac:dyDescent="0.25">
      <c r="A38" s="44">
        <f>NILAI!A35</f>
        <v>34</v>
      </c>
      <c r="B38" s="45">
        <f>NILAI!AA35</f>
        <v>0</v>
      </c>
      <c r="C38" s="46" t="str">
        <f ca="1">NILAI!J35</f>
        <v/>
      </c>
      <c r="D38" s="46">
        <f>NILAI!K35</f>
        <v>0</v>
      </c>
      <c r="E38" s="46">
        <f>NILAI!L35</f>
        <v>0</v>
      </c>
      <c r="F38" s="57" t="e">
        <f t="shared" ca="1" si="0"/>
        <v>#VALUE!</v>
      </c>
      <c r="G38" s="81"/>
    </row>
    <row r="40" spans="1:7" x14ac:dyDescent="0.25">
      <c r="F40" s="47" t="s">
        <v>45</v>
      </c>
    </row>
    <row r="41" spans="1:7" x14ac:dyDescent="0.25">
      <c r="F41" s="48" t="s">
        <v>46</v>
      </c>
    </row>
    <row r="42" spans="1:7" x14ac:dyDescent="0.25">
      <c r="F42" s="47"/>
    </row>
    <row r="43" spans="1:7" x14ac:dyDescent="0.25">
      <c r="F43" s="47"/>
    </row>
    <row r="44" spans="1:7" x14ac:dyDescent="0.25">
      <c r="F44" s="47"/>
    </row>
    <row r="45" spans="1:7" x14ac:dyDescent="0.25">
      <c r="F45" s="47"/>
    </row>
    <row r="46" spans="1:7" x14ac:dyDescent="0.25">
      <c r="F46" s="48" t="str">
        <f>NILAI!AG6</f>
        <v>ADE JOHANDI DAMANIK, S.Pd</v>
      </c>
    </row>
    <row r="47" spans="1:7" x14ac:dyDescent="0.25">
      <c r="F47" s="47" t="str">
        <f>"NIP. " &amp;NILAI!AG7</f>
        <v>NIP. 19910427 201903 1 011</v>
      </c>
    </row>
  </sheetData>
  <sheetProtection password="85D1" sheet="1" objects="1" scenarios="1"/>
  <mergeCells count="1">
    <mergeCell ref="A1:B1"/>
  </mergeCells>
  <pageMargins left="0.7" right="0.60416666666666663" top="0.86458333333333337" bottom="0.75" header="0.3" footer="0.3"/>
  <pageSetup paperSize="9" orientation="portrait" r:id="rId1"/>
  <headerFooter>
    <oddHeader>&amp;C&amp;"-,Bold"&amp;14LAPORAN HASIL PENILAIAN AKHIR SEMESTER (PAS) GANJIL
TP. 2022 /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NILAI</vt:lpstr>
      <vt:lpstr>Sheet2</vt:lpstr>
      <vt:lpstr>Cetak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Windows User</cp:lastModifiedBy>
  <cp:lastPrinted>2022-12-07T05:32:19Z</cp:lastPrinted>
  <dcterms:created xsi:type="dcterms:W3CDTF">2022-06-11T01:48:57Z</dcterms:created>
  <dcterms:modified xsi:type="dcterms:W3CDTF">2022-12-08T11:27:56Z</dcterms:modified>
</cp:coreProperties>
</file>